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date1904="1" showInkAnnotation="0" autoCompressPictures="0"/>
  <bookViews>
    <workbookView xWindow="900" yWindow="0" windowWidth="25620" windowHeight="16000" tabRatio="500" activeTab="3"/>
  </bookViews>
  <sheets>
    <sheet name="HH Income" sheetId="5" r:id="rId1"/>
    <sheet name="Housing" sheetId="4" r:id="rId2"/>
    <sheet name="Units Shipped" sheetId="6" r:id="rId3"/>
    <sheet name="HVAC Durability Data.csv" sheetId="7" r:id="rId4"/>
  </sheets>
  <calcPr calcId="140001" iterate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3" i="6" l="1"/>
  <c r="C17" i="6"/>
  <c r="C12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H10" i="4"/>
  <c r="H11" i="4"/>
  <c r="H12" i="4"/>
  <c r="H13" i="4"/>
  <c r="H14" i="4"/>
  <c r="E14" i="4"/>
  <c r="E13" i="4"/>
  <c r="F14" i="4"/>
  <c r="G14" i="4"/>
  <c r="E12" i="4"/>
  <c r="F13" i="4"/>
  <c r="G13" i="4"/>
  <c r="E11" i="4"/>
  <c r="F12" i="4"/>
  <c r="G12" i="4"/>
  <c r="F11" i="4"/>
  <c r="G11" i="4"/>
  <c r="F10" i="4"/>
  <c r="G10" i="4"/>
  <c r="F9" i="4"/>
  <c r="G9" i="4"/>
  <c r="F8" i="4"/>
  <c r="G8" i="4"/>
  <c r="F7" i="4"/>
  <c r="G7" i="4"/>
  <c r="F6" i="4"/>
  <c r="G6" i="4"/>
  <c r="F5" i="4"/>
  <c r="G5" i="4"/>
  <c r="H9" i="4"/>
  <c r="I10" i="4"/>
  <c r="H8" i="4"/>
  <c r="I9" i="4"/>
  <c r="H7" i="4"/>
  <c r="I8" i="4"/>
  <c r="H6" i="4"/>
  <c r="I7" i="4"/>
  <c r="H5" i="4"/>
  <c r="I6" i="4"/>
  <c r="H4" i="4"/>
  <c r="I5" i="4"/>
  <c r="F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F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D75" i="5"/>
  <c r="E75" i="5"/>
  <c r="D74" i="5"/>
  <c r="E74" i="5"/>
  <c r="D73" i="5"/>
  <c r="E73" i="5"/>
  <c r="D72" i="5"/>
  <c r="E72" i="5"/>
  <c r="D71" i="5"/>
  <c r="E71" i="5"/>
  <c r="D70" i="5"/>
  <c r="E70" i="5"/>
  <c r="D69" i="5"/>
  <c r="E69" i="5"/>
  <c r="D68" i="5"/>
  <c r="E68" i="5"/>
  <c r="D67" i="5"/>
  <c r="E67" i="5"/>
  <c r="D66" i="5"/>
  <c r="E66" i="5"/>
  <c r="D65" i="5"/>
  <c r="E65" i="5"/>
  <c r="D64" i="5"/>
  <c r="E64" i="5"/>
  <c r="D63" i="5"/>
  <c r="E63" i="5"/>
  <c r="D62" i="5"/>
  <c r="E62" i="5"/>
  <c r="D61" i="5"/>
  <c r="E61" i="5"/>
  <c r="D60" i="5"/>
  <c r="E60" i="5"/>
  <c r="D59" i="5"/>
  <c r="E59" i="5"/>
  <c r="D58" i="5"/>
  <c r="E58" i="5"/>
  <c r="D57" i="5"/>
  <c r="E57" i="5"/>
  <c r="D56" i="5"/>
  <c r="E56" i="5"/>
  <c r="D55" i="5"/>
  <c r="E55" i="5"/>
  <c r="D54" i="5"/>
  <c r="E54" i="5"/>
  <c r="D53" i="5"/>
  <c r="E53" i="5"/>
  <c r="D52" i="5"/>
  <c r="E52" i="5"/>
  <c r="D51" i="5"/>
  <c r="E51" i="5"/>
  <c r="D50" i="5"/>
  <c r="E50" i="5"/>
  <c r="D49" i="5"/>
  <c r="E49" i="5"/>
  <c r="D48" i="5"/>
  <c r="E48" i="5"/>
  <c r="D47" i="5"/>
  <c r="E47" i="5"/>
  <c r="D46" i="5"/>
  <c r="E46" i="5"/>
  <c r="D45" i="5"/>
  <c r="E45" i="5"/>
  <c r="D44" i="5"/>
  <c r="E44" i="5"/>
  <c r="D43" i="5"/>
  <c r="E43" i="5"/>
  <c r="D42" i="5"/>
  <c r="E42" i="5"/>
  <c r="D41" i="5"/>
  <c r="E41" i="5"/>
  <c r="D40" i="5"/>
  <c r="E40" i="5"/>
  <c r="D39" i="5"/>
  <c r="E39" i="5"/>
  <c r="D38" i="5"/>
  <c r="E38" i="5"/>
  <c r="D37" i="5"/>
  <c r="E37" i="5"/>
  <c r="D36" i="5"/>
  <c r="E36" i="5"/>
  <c r="D35" i="5"/>
  <c r="E35" i="5"/>
  <c r="D34" i="5"/>
  <c r="E34" i="5"/>
  <c r="D33" i="5"/>
  <c r="E33" i="5"/>
  <c r="C13" i="4"/>
  <c r="D13" i="4"/>
  <c r="C12" i="4"/>
  <c r="D12" i="4"/>
  <c r="C11" i="4"/>
  <c r="D11" i="4"/>
  <c r="C10" i="4"/>
  <c r="D10" i="4"/>
  <c r="C9" i="4"/>
  <c r="D9" i="4"/>
  <c r="C8" i="4"/>
  <c r="D8" i="4"/>
  <c r="C7" i="4"/>
  <c r="D7" i="4"/>
  <c r="C6" i="4"/>
  <c r="D6" i="4"/>
  <c r="C5" i="4"/>
  <c r="D5" i="4"/>
  <c r="C4" i="4"/>
  <c r="D4" i="4"/>
</calcChain>
</file>

<file path=xl/sharedStrings.xml><?xml version="1.0" encoding="utf-8"?>
<sst xmlns="http://schemas.openxmlformats.org/spreadsheetml/2006/main" count="136" uniqueCount="28">
  <si>
    <t>Year</t>
  </si>
  <si>
    <t>Population</t>
  </si>
  <si>
    <t>Population Growth</t>
  </si>
  <si>
    <t>Annual Population Growth Percent</t>
  </si>
  <si>
    <t>Housing Unit Growth</t>
  </si>
  <si>
    <t>Annual Housing Unit Growth Percent</t>
  </si>
  <si>
    <t>http://quickfacts.census.gov/qfd/states/00000.html</t>
  </si>
  <si>
    <t>http://www.census.gov/population/www/projections/usinterimproj/</t>
  </si>
  <si>
    <t>Sources:</t>
  </si>
  <si>
    <t>http://www.census.gov/prod/cen1990/cph2/cph-2-1-1.pdf</t>
  </si>
  <si>
    <t>http://www.census.gov/hhes/www/income/data/historical/household/</t>
  </si>
  <si>
    <t>Housing Data from Published Government Sources</t>
  </si>
  <si>
    <t>Household Income Data from Published Government Sources</t>
  </si>
  <si>
    <t>Annual Household Income Growth Percent</t>
  </si>
  <si>
    <t>Expressed in 2010 dollars</t>
  </si>
  <si>
    <t>Annual Household Income Growth</t>
  </si>
  <si>
    <t>Annual AC/HP Shipments Data Published by AHRI</t>
  </si>
  <si>
    <t>http://www.ahrinet.org/central+air+conditioners+and+air_source+heat+pumps+historical+data.aspx</t>
  </si>
  <si>
    <t>estimated</t>
  </si>
  <si>
    <t>Historical Household Income in 2010 dollars</t>
  </si>
  <si>
    <t>Historical Housing Units</t>
  </si>
  <si>
    <t>Historical Annual Shipments</t>
  </si>
  <si>
    <t>People per Housing Unit</t>
  </si>
  <si>
    <t>Data Source</t>
  </si>
  <si>
    <t>Actual</t>
  </si>
  <si>
    <t>Estimated</t>
  </si>
  <si>
    <t>Estimated Forward Backward Growth</t>
  </si>
  <si>
    <t>Estimated Forward Backward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</si>
</sst>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0"/>
      <name val="Verdana"/>
    </font>
    <font>
      <i/>
      <sz val="10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b/>
      <sz val="12"/>
      <name val="Verdana"/>
    </font>
    <font>
      <sz val="12"/>
      <name val="Verdana"/>
    </font>
    <font>
      <b/>
      <u/>
      <sz val="12"/>
      <name val="Verdana"/>
    </font>
    <font>
      <b/>
      <sz val="18"/>
      <name val="Verdana"/>
    </font>
    <font>
      <u/>
      <sz val="12"/>
      <name val="Verdana"/>
    </font>
    <font>
      <sz val="12"/>
      <color indexed="8"/>
      <name val="Verdana"/>
    </font>
    <font>
      <i/>
      <sz val="12"/>
      <name val="Verdana"/>
    </font>
    <font>
      <sz val="12"/>
      <name val="Verdana"/>
      <family val="2"/>
    </font>
    <font>
      <b/>
      <u/>
      <sz val="12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7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9">
    <xf numFmtId="0" fontId="0" fillId="0" borderId="0" xfId="0"/>
    <xf numFmtId="39" fontId="1" fillId="0" borderId="0" xfId="0" applyNumberFormat="1" applyFont="1"/>
    <xf numFmtId="37" fontId="5" fillId="0" borderId="0" xfId="0" applyNumberFormat="1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left" wrapText="1"/>
    </xf>
    <xf numFmtId="37" fontId="6" fillId="0" borderId="0" xfId="0" applyNumberFormat="1" applyFont="1" applyAlignment="1">
      <alignment horizontal="right"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4" fontId="5" fillId="0" borderId="0" xfId="0" applyNumberFormat="1" applyFont="1" applyAlignment="1">
      <alignment horizontal="right"/>
    </xf>
    <xf numFmtId="37" fontId="7" fillId="0" borderId="0" xfId="0" applyNumberFormat="1" applyFont="1" applyAlignment="1">
      <alignment horizontal="right"/>
    </xf>
    <xf numFmtId="0" fontId="6" fillId="0" borderId="0" xfId="0" applyFont="1" applyAlignment="1">
      <alignment horizontal="right" wrapText="1"/>
    </xf>
    <xf numFmtId="37" fontId="0" fillId="0" borderId="0" xfId="0" applyNumberFormat="1" applyFont="1" applyAlignment="1">
      <alignment horizontal="right"/>
    </xf>
    <xf numFmtId="37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39" fontId="5" fillId="0" borderId="0" xfId="0" applyNumberFormat="1" applyFont="1" applyAlignment="1">
      <alignment horizontal="right"/>
    </xf>
    <xf numFmtId="39" fontId="1" fillId="0" borderId="0" xfId="0" applyNumberFormat="1" applyFont="1" applyAlignment="1">
      <alignment horizontal="right"/>
    </xf>
    <xf numFmtId="0" fontId="5" fillId="0" borderId="0" xfId="0" applyFont="1" applyAlignment="1"/>
    <xf numFmtId="0" fontId="0" fillId="0" borderId="0" xfId="0" applyFont="1"/>
    <xf numFmtId="37" fontId="9" fillId="0" borderId="0" xfId="0" applyNumberFormat="1" applyFont="1" applyProtection="1"/>
    <xf numFmtId="37" fontId="0" fillId="0" borderId="0" xfId="0" applyNumberFormat="1" applyFont="1"/>
    <xf numFmtId="39" fontId="5" fillId="0" borderId="0" xfId="0" applyNumberFormat="1" applyFont="1"/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37" fontId="10" fillId="0" borderId="0" xfId="0" applyNumberFormat="1" applyFont="1" applyAlignment="1">
      <alignment horizontal="right"/>
    </xf>
    <xf numFmtId="0" fontId="1" fillId="0" borderId="0" xfId="0" applyFont="1"/>
    <xf numFmtId="37" fontId="11" fillId="0" borderId="0" xfId="0" applyNumberFormat="1" applyFont="1" applyAlignment="1">
      <alignment horizontal="right"/>
    </xf>
    <xf numFmtId="37" fontId="12" fillId="0" borderId="0" xfId="0" applyNumberFormat="1" applyFont="1" applyAlignment="1">
      <alignment horizontal="right" wrapText="1"/>
    </xf>
    <xf numFmtId="0" fontId="0" fillId="0" borderId="0" xfId="0" applyAlignment="1">
      <alignment horizontal="left"/>
    </xf>
    <xf numFmtId="37" fontId="0" fillId="0" borderId="0" xfId="0" applyNumberFormat="1" applyAlignment="1">
      <alignment horizontal="left"/>
    </xf>
    <xf numFmtId="1" fontId="0" fillId="0" borderId="0" xfId="0" applyNumberFormat="1"/>
    <xf numFmtId="1" fontId="1" fillId="0" borderId="0" xfId="0" applyNumberFormat="1" applyFont="1" applyAlignment="1">
      <alignment horizontal="right"/>
    </xf>
    <xf numFmtId="1" fontId="9" fillId="0" borderId="0" xfId="0" applyNumberFormat="1" applyFont="1" applyProtection="1"/>
    <xf numFmtId="0" fontId="0" fillId="0" borderId="0" xfId="0" applyFon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/>
    <xf numFmtId="39" fontId="0" fillId="0" borderId="0" xfId="0" applyNumberFormat="1" applyFont="1" applyAlignment="1">
      <alignment horizontal="right"/>
    </xf>
  </cellXfs>
  <cellStyles count="27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Annual US Residentail AC Unit</a:t>
            </a:r>
            <a:r>
              <a:rPr lang="en-US" baseline="0"/>
              <a:t> Shipments - Industry Total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marker>
            <c:symbol val="none"/>
          </c:marker>
          <c:cat>
            <c:numRef>
              <c:f>'Units Shipped'!$A$4:$A$25</c:f>
              <c:numCache>
                <c:formatCode>General</c:formatCode>
                <c:ptCount val="22"/>
                <c:pt idx="0">
                  <c:v>1991.0</c:v>
                </c:pt>
                <c:pt idx="1">
                  <c:v>1992.0</c:v>
                </c:pt>
                <c:pt idx="2">
                  <c:v>1993.0</c:v>
                </c:pt>
                <c:pt idx="3">
                  <c:v>1994.0</c:v>
                </c:pt>
                <c:pt idx="4">
                  <c:v>1995.0</c:v>
                </c:pt>
                <c:pt idx="5">
                  <c:v>1996.0</c:v>
                </c:pt>
                <c:pt idx="6">
                  <c:v>1997.0</c:v>
                </c:pt>
                <c:pt idx="7">
                  <c:v>1998.0</c:v>
                </c:pt>
                <c:pt idx="8">
                  <c:v>1999.0</c:v>
                </c:pt>
                <c:pt idx="9">
                  <c:v>2000.0</c:v>
                </c:pt>
                <c:pt idx="10">
                  <c:v>2001.0</c:v>
                </c:pt>
                <c:pt idx="11">
                  <c:v>2002.0</c:v>
                </c:pt>
                <c:pt idx="12">
                  <c:v>2003.0</c:v>
                </c:pt>
                <c:pt idx="13">
                  <c:v>2004.0</c:v>
                </c:pt>
                <c:pt idx="14">
                  <c:v>2005.0</c:v>
                </c:pt>
                <c:pt idx="15">
                  <c:v>2006.0</c:v>
                </c:pt>
                <c:pt idx="16">
                  <c:v>2007.0</c:v>
                </c:pt>
                <c:pt idx="17">
                  <c:v>2008.0</c:v>
                </c:pt>
                <c:pt idx="18">
                  <c:v>2009.0</c:v>
                </c:pt>
                <c:pt idx="19">
                  <c:v>2010.0</c:v>
                </c:pt>
                <c:pt idx="20">
                  <c:v>2011.0</c:v>
                </c:pt>
              </c:numCache>
            </c:numRef>
          </c:cat>
          <c:val>
            <c:numRef>
              <c:f>'Units Shipped'!$B$4:$B$25</c:f>
              <c:numCache>
                <c:formatCode>#,##0_);\(#,##0\)</c:formatCode>
                <c:ptCount val="22"/>
                <c:pt idx="0">
                  <c:v>3.770363E6</c:v>
                </c:pt>
                <c:pt idx="1">
                  <c:v>3.7134E6</c:v>
                </c:pt>
                <c:pt idx="2">
                  <c:v>4.070307E6</c:v>
                </c:pt>
                <c:pt idx="3">
                  <c:v>4.895892E6</c:v>
                </c:pt>
                <c:pt idx="4">
                  <c:v>5.088061E6</c:v>
                </c:pt>
                <c:pt idx="5">
                  <c:v>5.670665E6</c:v>
                </c:pt>
                <c:pt idx="6">
                  <c:v>5.359858E6</c:v>
                </c:pt>
                <c:pt idx="7">
                  <c:v>6.239978E6</c:v>
                </c:pt>
                <c:pt idx="8">
                  <c:v>6.647071E6</c:v>
                </c:pt>
                <c:pt idx="9">
                  <c:v>6.685481E6</c:v>
                </c:pt>
                <c:pt idx="10">
                  <c:v>6.281443E6</c:v>
                </c:pt>
                <c:pt idx="11">
                  <c:v>6.746326E6</c:v>
                </c:pt>
                <c:pt idx="12">
                  <c:v>6.807262E6</c:v>
                </c:pt>
                <c:pt idx="13">
                  <c:v>7.401067E6</c:v>
                </c:pt>
                <c:pt idx="14">
                  <c:v>8.607501E6</c:v>
                </c:pt>
                <c:pt idx="15">
                  <c:v>7.069296E6</c:v>
                </c:pt>
                <c:pt idx="16">
                  <c:v>6.406597E6</c:v>
                </c:pt>
                <c:pt idx="17">
                  <c:v>5.833354E6</c:v>
                </c:pt>
                <c:pt idx="18">
                  <c:v>5.157712E6</c:v>
                </c:pt>
                <c:pt idx="19">
                  <c:v>5.16721E6</c:v>
                </c:pt>
                <c:pt idx="20">
                  <c:v>5.6E6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2320136"/>
        <c:axId val="582323144"/>
      </c:lineChart>
      <c:catAx>
        <c:axId val="582320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82323144"/>
        <c:crosses val="autoZero"/>
        <c:auto val="1"/>
        <c:lblAlgn val="ctr"/>
        <c:lblOffset val="100"/>
        <c:noMultiLvlLbl val="0"/>
      </c:catAx>
      <c:valAx>
        <c:axId val="582323144"/>
        <c:scaling>
          <c:orientation val="minMax"/>
          <c:max val="9.0E6"/>
          <c:min val="3.0E6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5823201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50800</xdr:colOff>
      <xdr:row>1</xdr:row>
      <xdr:rowOff>190500</xdr:rowOff>
    </xdr:from>
    <xdr:to>
      <xdr:col>12</xdr:col>
      <xdr:colOff>88900</xdr:colOff>
      <xdr:row>25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workbookViewId="0"/>
  </sheetViews>
  <sheetFormatPr baseColWidth="10" defaultColWidth="10.7109375" defaultRowHeight="13" x14ac:dyDescent="0"/>
  <cols>
    <col min="1" max="1" width="10.7109375" style="20"/>
    <col min="2" max="3" width="19.85546875" style="20" customWidth="1"/>
    <col min="4" max="7" width="13.42578125" style="20" customWidth="1"/>
    <col min="8" max="16384" width="10.7109375" style="20"/>
  </cols>
  <sheetData>
    <row r="1" spans="1:7" ht="23">
      <c r="A1" s="8" t="s">
        <v>12</v>
      </c>
      <c r="B1" s="10"/>
      <c r="C1" s="10"/>
      <c r="D1" s="10"/>
      <c r="E1" s="10"/>
    </row>
    <row r="2" spans="1:7" ht="23">
      <c r="B2" s="24" t="s">
        <v>14</v>
      </c>
      <c r="C2" s="24"/>
      <c r="D2" s="10"/>
      <c r="E2" s="10"/>
    </row>
    <row r="3" spans="1:7" ht="16">
      <c r="B3" s="2"/>
      <c r="C3" s="2"/>
      <c r="D3" s="2"/>
      <c r="E3" s="2"/>
    </row>
    <row r="4" spans="1:7" ht="80">
      <c r="A4" s="4" t="s">
        <v>0</v>
      </c>
      <c r="B4" s="5" t="s">
        <v>19</v>
      </c>
      <c r="C4" s="5" t="s">
        <v>23</v>
      </c>
      <c r="D4" s="5" t="s">
        <v>15</v>
      </c>
      <c r="E4" s="5" t="s">
        <v>13</v>
      </c>
      <c r="F4" s="29" t="s">
        <v>26</v>
      </c>
      <c r="G4" s="29" t="s">
        <v>27</v>
      </c>
    </row>
    <row r="5" spans="1:7" s="19" customFormat="1" ht="16">
      <c r="A5" s="7">
        <v>1940</v>
      </c>
      <c r="B5" s="13">
        <f t="shared" ref="B5:B30" ca="1" si="0">B6+F$32</f>
        <v>30343.643688163495</v>
      </c>
      <c r="C5" s="13" t="s">
        <v>25</v>
      </c>
      <c r="D5" s="2"/>
      <c r="E5" s="2"/>
    </row>
    <row r="6" spans="1:7" s="19" customFormat="1" ht="16">
      <c r="A6" s="7">
        <v>1941</v>
      </c>
      <c r="B6" s="13">
        <f t="shared" ca="1" si="0"/>
        <v>30715.847416592995</v>
      </c>
      <c r="C6" s="13" t="s">
        <v>25</v>
      </c>
      <c r="D6" s="2"/>
      <c r="E6" s="2"/>
    </row>
    <row r="7" spans="1:7" s="19" customFormat="1" ht="16">
      <c r="A7" s="7">
        <v>1942</v>
      </c>
      <c r="B7" s="13">
        <f t="shared" ca="1" si="0"/>
        <v>31088.051145022495</v>
      </c>
      <c r="C7" s="13" t="s">
        <v>25</v>
      </c>
      <c r="D7" s="2"/>
      <c r="E7" s="2"/>
    </row>
    <row r="8" spans="1:7" s="19" customFormat="1" ht="16">
      <c r="A8" s="7">
        <v>1943</v>
      </c>
      <c r="B8" s="13">
        <f t="shared" ca="1" si="0"/>
        <v>31460.254873451995</v>
      </c>
      <c r="C8" s="13" t="s">
        <v>25</v>
      </c>
      <c r="D8" s="2"/>
      <c r="E8" s="2"/>
    </row>
    <row r="9" spans="1:7" s="19" customFormat="1" ht="16">
      <c r="A9" s="7">
        <v>1944</v>
      </c>
      <c r="B9" s="13">
        <f t="shared" ca="1" si="0"/>
        <v>31832.458601881495</v>
      </c>
      <c r="C9" s="13" t="s">
        <v>25</v>
      </c>
      <c r="D9" s="2"/>
      <c r="E9" s="2"/>
    </row>
    <row r="10" spans="1:7" s="19" customFormat="1" ht="16">
      <c r="A10" s="7">
        <v>1945</v>
      </c>
      <c r="B10" s="13">
        <f t="shared" ca="1" si="0"/>
        <v>32204.662330310995</v>
      </c>
      <c r="C10" s="13" t="s">
        <v>25</v>
      </c>
      <c r="D10" s="2"/>
      <c r="E10" s="2"/>
    </row>
    <row r="11" spans="1:7" s="19" customFormat="1" ht="16">
      <c r="A11" s="7">
        <v>1946</v>
      </c>
      <c r="B11" s="13">
        <f t="shared" ca="1" si="0"/>
        <v>32576.866058740496</v>
      </c>
      <c r="C11" s="13" t="s">
        <v>25</v>
      </c>
      <c r="D11" s="2"/>
      <c r="E11" s="2"/>
    </row>
    <row r="12" spans="1:7" s="19" customFormat="1" ht="16">
      <c r="A12" s="7">
        <v>1947</v>
      </c>
      <c r="B12" s="13">
        <f t="shared" ca="1" si="0"/>
        <v>32949.069787169996</v>
      </c>
      <c r="C12" s="13" t="s">
        <v>25</v>
      </c>
      <c r="D12" s="2"/>
      <c r="E12" s="2"/>
    </row>
    <row r="13" spans="1:7" s="19" customFormat="1" ht="16">
      <c r="A13" s="7">
        <v>1948</v>
      </c>
      <c r="B13" s="13">
        <f t="shared" ca="1" si="0"/>
        <v>33321.273515599496</v>
      </c>
      <c r="C13" s="13" t="s">
        <v>25</v>
      </c>
      <c r="D13" s="2"/>
      <c r="E13" s="2"/>
    </row>
    <row r="14" spans="1:7" s="19" customFormat="1" ht="16">
      <c r="A14" s="7">
        <v>1949</v>
      </c>
      <c r="B14" s="13">
        <f t="shared" ca="1" si="0"/>
        <v>33693.477244028996</v>
      </c>
      <c r="C14" s="13" t="s">
        <v>25</v>
      </c>
      <c r="D14" s="2"/>
      <c r="E14" s="2"/>
    </row>
    <row r="15" spans="1:7" s="19" customFormat="1" ht="16">
      <c r="A15" s="7">
        <v>1950</v>
      </c>
      <c r="B15" s="13">
        <f t="shared" ca="1" si="0"/>
        <v>34065.680972458496</v>
      </c>
      <c r="C15" s="13" t="s">
        <v>25</v>
      </c>
      <c r="D15" s="2"/>
      <c r="E15" s="2"/>
    </row>
    <row r="16" spans="1:7" s="19" customFormat="1" ht="16">
      <c r="A16" s="7">
        <v>1951</v>
      </c>
      <c r="B16" s="13">
        <f t="shared" ca="1" si="0"/>
        <v>34437.884700887997</v>
      </c>
      <c r="C16" s="13" t="s">
        <v>25</v>
      </c>
      <c r="D16" s="2"/>
      <c r="E16" s="2"/>
    </row>
    <row r="17" spans="1:7" s="19" customFormat="1" ht="16">
      <c r="A17" s="7">
        <v>1952</v>
      </c>
      <c r="B17" s="13">
        <f t="shared" ca="1" si="0"/>
        <v>34810.088429317497</v>
      </c>
      <c r="C17" s="13" t="s">
        <v>25</v>
      </c>
      <c r="D17" s="2"/>
      <c r="E17" s="2"/>
    </row>
    <row r="18" spans="1:7" s="19" customFormat="1" ht="16">
      <c r="A18" s="7">
        <v>1953</v>
      </c>
      <c r="B18" s="13">
        <f t="shared" ca="1" si="0"/>
        <v>35182.292157746997</v>
      </c>
      <c r="C18" s="13" t="s">
        <v>25</v>
      </c>
      <c r="D18" s="2"/>
      <c r="E18" s="2"/>
    </row>
    <row r="19" spans="1:7" s="19" customFormat="1" ht="16">
      <c r="A19" s="7">
        <v>1954</v>
      </c>
      <c r="B19" s="13">
        <f t="shared" ca="1" si="0"/>
        <v>35554.495886176497</v>
      </c>
      <c r="C19" s="13" t="s">
        <v>25</v>
      </c>
      <c r="D19" s="2"/>
      <c r="E19" s="2"/>
    </row>
    <row r="20" spans="1:7" s="19" customFormat="1" ht="16">
      <c r="A20" s="7">
        <v>1955</v>
      </c>
      <c r="B20" s="13">
        <f t="shared" ca="1" si="0"/>
        <v>35926.699614605997</v>
      </c>
      <c r="C20" s="13" t="s">
        <v>25</v>
      </c>
      <c r="D20" s="2"/>
      <c r="E20" s="2"/>
    </row>
    <row r="21" spans="1:7" s="19" customFormat="1" ht="16">
      <c r="A21" s="7">
        <v>1956</v>
      </c>
      <c r="B21" s="13">
        <f t="shared" ca="1" si="0"/>
        <v>36298.903343035498</v>
      </c>
      <c r="C21" s="13" t="s">
        <v>25</v>
      </c>
      <c r="D21" s="2"/>
      <c r="E21" s="2"/>
    </row>
    <row r="22" spans="1:7" s="19" customFormat="1" ht="16">
      <c r="A22" s="7">
        <v>1957</v>
      </c>
      <c r="B22" s="13">
        <f t="shared" ca="1" si="0"/>
        <v>36671.107071464998</v>
      </c>
      <c r="C22" s="13" t="s">
        <v>25</v>
      </c>
      <c r="D22" s="2"/>
      <c r="E22" s="2"/>
    </row>
    <row r="23" spans="1:7" s="19" customFormat="1" ht="16">
      <c r="A23" s="7">
        <v>1958</v>
      </c>
      <c r="B23" s="13">
        <f t="shared" ca="1" si="0"/>
        <v>37043.310799894498</v>
      </c>
      <c r="C23" s="13" t="s">
        <v>25</v>
      </c>
      <c r="D23" s="2"/>
      <c r="E23" s="2"/>
    </row>
    <row r="24" spans="1:7" s="19" customFormat="1" ht="16">
      <c r="A24" s="7">
        <v>1959</v>
      </c>
      <c r="B24" s="13">
        <f t="shared" ca="1" si="0"/>
        <v>37415.514528323998</v>
      </c>
      <c r="C24" s="13" t="s">
        <v>25</v>
      </c>
      <c r="D24" s="2"/>
      <c r="E24" s="2"/>
    </row>
    <row r="25" spans="1:7" s="19" customFormat="1" ht="16">
      <c r="A25" s="7">
        <v>1960</v>
      </c>
      <c r="B25" s="13">
        <f t="shared" ca="1" si="0"/>
        <v>37787.718256753498</v>
      </c>
      <c r="C25" s="13" t="s">
        <v>25</v>
      </c>
      <c r="D25" s="2"/>
      <c r="E25" s="2"/>
    </row>
    <row r="26" spans="1:7" s="19" customFormat="1" ht="16">
      <c r="A26" s="7">
        <v>1961</v>
      </c>
      <c r="B26" s="13">
        <f t="shared" ca="1" si="0"/>
        <v>38159.921985182998</v>
      </c>
      <c r="C26" s="13" t="s">
        <v>25</v>
      </c>
      <c r="D26" s="2"/>
      <c r="E26" s="2"/>
    </row>
    <row r="27" spans="1:7" s="19" customFormat="1" ht="16">
      <c r="A27" s="7">
        <v>1962</v>
      </c>
      <c r="B27" s="13">
        <f t="shared" ca="1" si="0"/>
        <v>38532.125713612499</v>
      </c>
      <c r="C27" s="13" t="s">
        <v>25</v>
      </c>
      <c r="D27" s="2"/>
      <c r="E27" s="2"/>
    </row>
    <row r="28" spans="1:7" s="19" customFormat="1" ht="16">
      <c r="A28" s="7">
        <v>1963</v>
      </c>
      <c r="B28" s="13">
        <f t="shared" ca="1" si="0"/>
        <v>38904.329442041999</v>
      </c>
      <c r="C28" s="13" t="s">
        <v>25</v>
      </c>
      <c r="D28" s="2"/>
      <c r="E28" s="2"/>
    </row>
    <row r="29" spans="1:7" s="19" customFormat="1" ht="16">
      <c r="A29" s="7">
        <v>1964</v>
      </c>
      <c r="B29" s="13">
        <f t="shared" ca="1" si="0"/>
        <v>39276.533170471499</v>
      </c>
      <c r="C29" s="13" t="s">
        <v>25</v>
      </c>
      <c r="D29" s="2"/>
      <c r="E29" s="2"/>
    </row>
    <row r="30" spans="1:7" s="19" customFormat="1" ht="16">
      <c r="A30" s="7">
        <v>1965</v>
      </c>
      <c r="B30" s="13">
        <f t="shared" ca="1" si="0"/>
        <v>39648.736898900999</v>
      </c>
      <c r="C30" s="13" t="s">
        <v>25</v>
      </c>
      <c r="D30" s="2"/>
      <c r="E30" s="2"/>
    </row>
    <row r="31" spans="1:7" s="19" customFormat="1" ht="16">
      <c r="A31" s="7">
        <v>1966</v>
      </c>
      <c r="B31" s="13">
        <f ca="1">B32+F$32</f>
        <v>40020.940627330499</v>
      </c>
      <c r="C31" s="13" t="s">
        <v>25</v>
      </c>
      <c r="D31" s="2"/>
      <c r="E31" s="2"/>
    </row>
    <row r="32" spans="1:7" ht="16">
      <c r="A32" s="7">
        <v>1967</v>
      </c>
      <c r="B32" s="21">
        <v>40393.14435576</v>
      </c>
      <c r="C32" s="28" t="s">
        <v>24</v>
      </c>
      <c r="D32" s="2"/>
      <c r="E32" s="9"/>
      <c r="F32" s="22">
        <f ca="1">(B32-CELL("contents",OFFSET(B32,G32,0)))/G32</f>
        <v>-372.20372842950019</v>
      </c>
      <c r="G32" s="20">
        <v>20</v>
      </c>
    </row>
    <row r="33" spans="1:5" ht="16">
      <c r="A33" s="7">
        <v>1968</v>
      </c>
      <c r="B33" s="21">
        <v>42180.720384</v>
      </c>
      <c r="C33" s="28" t="s">
        <v>24</v>
      </c>
      <c r="D33" s="2">
        <f>B33-B32</f>
        <v>1787.5760282400006</v>
      </c>
      <c r="E33" s="9">
        <f>D33/B32</f>
        <v>4.4254441112482869E-2</v>
      </c>
    </row>
    <row r="34" spans="1:5" ht="16">
      <c r="A34" s="7">
        <v>1969</v>
      </c>
      <c r="B34" s="21">
        <v>43823.760249449995</v>
      </c>
      <c r="C34" s="28" t="s">
        <v>24</v>
      </c>
      <c r="D34" s="2">
        <f t="shared" ref="D34:D75" si="1">B34-B33</f>
        <v>1643.039865449995</v>
      </c>
      <c r="E34" s="9">
        <f t="shared" ref="E34:E75" si="2">D34/B33</f>
        <v>3.8952389871303221E-2</v>
      </c>
    </row>
    <row r="35" spans="1:5" ht="16">
      <c r="A35" s="7">
        <v>1970</v>
      </c>
      <c r="B35" s="21">
        <v>43540.184693179996</v>
      </c>
      <c r="C35" s="28" t="s">
        <v>24</v>
      </c>
      <c r="D35" s="2">
        <f t="shared" si="1"/>
        <v>-283.57555626999965</v>
      </c>
      <c r="E35" s="9">
        <f t="shared" si="2"/>
        <v>-6.4708175349594433E-3</v>
      </c>
    </row>
    <row r="36" spans="1:5" ht="16">
      <c r="A36" s="7">
        <v>1971</v>
      </c>
      <c r="B36" s="21">
        <v>43037.376310500003</v>
      </c>
      <c r="C36" s="28" t="s">
        <v>24</v>
      </c>
      <c r="D36" s="2">
        <f t="shared" si="1"/>
        <v>-502.80838267999206</v>
      </c>
      <c r="E36" s="9">
        <f t="shared" si="2"/>
        <v>-1.1548145379336218E-2</v>
      </c>
    </row>
    <row r="37" spans="1:5" ht="16">
      <c r="A37" s="7">
        <v>1972</v>
      </c>
      <c r="B37" s="21">
        <v>44855.965062000003</v>
      </c>
      <c r="C37" s="28" t="s">
        <v>24</v>
      </c>
      <c r="D37" s="2">
        <f t="shared" si="1"/>
        <v>1818.5887514999995</v>
      </c>
      <c r="E37" s="9">
        <f t="shared" si="2"/>
        <v>4.2256032021550323E-2</v>
      </c>
    </row>
    <row r="38" spans="1:5" ht="16">
      <c r="A38" s="7">
        <v>1973</v>
      </c>
      <c r="B38" s="21">
        <v>45928.961645269999</v>
      </c>
      <c r="C38" s="28" t="s">
        <v>24</v>
      </c>
      <c r="D38" s="2">
        <f t="shared" si="1"/>
        <v>1072.9965832699963</v>
      </c>
      <c r="E38" s="9">
        <f t="shared" si="2"/>
        <v>2.3920934078375047E-2</v>
      </c>
    </row>
    <row r="39" spans="1:5" ht="16">
      <c r="A39" s="7">
        <v>1974</v>
      </c>
      <c r="B39" s="21">
        <v>44449.183064900004</v>
      </c>
      <c r="C39" s="28" t="s">
        <v>24</v>
      </c>
      <c r="D39" s="2">
        <f t="shared" si="1"/>
        <v>-1479.7785803699953</v>
      </c>
      <c r="E39" s="9">
        <f t="shared" si="2"/>
        <v>-3.2218855540410207E-2</v>
      </c>
    </row>
    <row r="40" spans="1:5" ht="16">
      <c r="A40" s="7">
        <v>1975</v>
      </c>
      <c r="B40" s="21">
        <v>43199.3647662</v>
      </c>
      <c r="C40" s="28" t="s">
        <v>24</v>
      </c>
      <c r="D40" s="2">
        <f t="shared" si="1"/>
        <v>-1249.8182987000037</v>
      </c>
      <c r="E40" s="9">
        <f t="shared" si="2"/>
        <v>-2.8117913818014404E-2</v>
      </c>
    </row>
    <row r="41" spans="1:5" ht="16">
      <c r="A41" s="7">
        <v>1976</v>
      </c>
      <c r="B41" s="21">
        <v>44218.261148179998</v>
      </c>
      <c r="C41" s="28" t="s">
        <v>24</v>
      </c>
      <c r="D41" s="2">
        <f t="shared" si="1"/>
        <v>1018.8963819799974</v>
      </c>
      <c r="E41" s="9">
        <f t="shared" si="2"/>
        <v>2.3585911216389022E-2</v>
      </c>
    </row>
    <row r="42" spans="1:5" ht="16">
      <c r="A42" s="7">
        <v>1977</v>
      </c>
      <c r="B42" s="21">
        <v>44503.539353669999</v>
      </c>
      <c r="C42" s="28" t="s">
        <v>24</v>
      </c>
      <c r="D42" s="2">
        <f t="shared" si="1"/>
        <v>285.27820549000171</v>
      </c>
      <c r="E42" s="9">
        <f t="shared" si="2"/>
        <v>6.4515925792288558E-3</v>
      </c>
    </row>
    <row r="43" spans="1:5" ht="16">
      <c r="A43" s="7">
        <v>1978</v>
      </c>
      <c r="B43" s="21">
        <v>45830.925310829996</v>
      </c>
      <c r="C43" s="28" t="s">
        <v>24</v>
      </c>
      <c r="D43" s="2">
        <f t="shared" si="1"/>
        <v>1327.3859571599969</v>
      </c>
      <c r="E43" s="9">
        <f t="shared" si="2"/>
        <v>2.9826525630045952E-2</v>
      </c>
    </row>
    <row r="44" spans="1:5" ht="16">
      <c r="A44" s="7">
        <v>1979</v>
      </c>
      <c r="B44" s="21">
        <v>45981.167849400001</v>
      </c>
      <c r="C44" s="28" t="s">
        <v>24</v>
      </c>
      <c r="D44" s="2">
        <f t="shared" si="1"/>
        <v>150.2425385700044</v>
      </c>
      <c r="E44" s="9">
        <f t="shared" si="2"/>
        <v>3.2781912551632817E-3</v>
      </c>
    </row>
    <row r="45" spans="1:5" ht="16">
      <c r="A45" s="7">
        <v>1980</v>
      </c>
      <c r="B45" s="21">
        <v>44593.707308160003</v>
      </c>
      <c r="C45" s="28" t="s">
        <v>24</v>
      </c>
      <c r="D45" s="2">
        <f t="shared" si="1"/>
        <v>-1387.4605412399978</v>
      </c>
      <c r="E45" s="9">
        <f t="shared" si="2"/>
        <v>-3.0174538971786957E-2</v>
      </c>
    </row>
    <row r="46" spans="1:5" ht="16">
      <c r="A46" s="7">
        <v>1981</v>
      </c>
      <c r="B46" s="21">
        <v>43684.757253759999</v>
      </c>
      <c r="C46" s="28" t="s">
        <v>24</v>
      </c>
      <c r="D46" s="2">
        <f t="shared" si="1"/>
        <v>-908.95005440000386</v>
      </c>
      <c r="E46" s="9">
        <f t="shared" si="2"/>
        <v>-2.0382921924808867E-2</v>
      </c>
    </row>
    <row r="47" spans="1:5" ht="16">
      <c r="A47" s="7">
        <v>1982</v>
      </c>
      <c r="B47" s="21">
        <v>43526.37390816</v>
      </c>
      <c r="C47" s="28" t="s">
        <v>24</v>
      </c>
      <c r="D47" s="2">
        <f t="shared" si="1"/>
        <v>-158.3833455999993</v>
      </c>
      <c r="E47" s="9">
        <f t="shared" si="2"/>
        <v>-3.6255974751094001E-3</v>
      </c>
    </row>
    <row r="48" spans="1:5" ht="16">
      <c r="A48" s="7">
        <v>1983</v>
      </c>
      <c r="B48" s="21">
        <v>43662.879794799999</v>
      </c>
      <c r="C48" s="28" t="s">
        <v>24</v>
      </c>
      <c r="D48" s="2">
        <f t="shared" si="1"/>
        <v>136.50588663999952</v>
      </c>
      <c r="E48" s="9">
        <f t="shared" si="2"/>
        <v>3.1361649129795399E-3</v>
      </c>
    </row>
    <row r="49" spans="1:5" ht="16">
      <c r="A49" s="7">
        <v>1984</v>
      </c>
      <c r="B49" s="21">
        <v>44847.987503280005</v>
      </c>
      <c r="C49" s="28" t="s">
        <v>24</v>
      </c>
      <c r="D49" s="2">
        <f t="shared" si="1"/>
        <v>1185.1077084800054</v>
      </c>
      <c r="E49" s="9">
        <f t="shared" si="2"/>
        <v>2.7142225021564999E-2</v>
      </c>
    </row>
    <row r="50" spans="1:5" ht="16">
      <c r="A50" s="7">
        <v>1985</v>
      </c>
      <c r="B50" s="21">
        <v>45633.814211550001</v>
      </c>
      <c r="C50" s="28" t="s">
        <v>24</v>
      </c>
      <c r="D50" s="2">
        <f t="shared" si="1"/>
        <v>785.82670826999674</v>
      </c>
      <c r="E50" s="9">
        <f t="shared" si="2"/>
        <v>1.7522006047930791E-2</v>
      </c>
    </row>
    <row r="51" spans="1:5" ht="16">
      <c r="A51" s="7">
        <v>1986</v>
      </c>
      <c r="B51" s="21">
        <v>47175.880140300003</v>
      </c>
      <c r="C51" s="28" t="s">
        <v>24</v>
      </c>
      <c r="D51" s="2">
        <f t="shared" si="1"/>
        <v>1542.0659287500021</v>
      </c>
      <c r="E51" s="9">
        <f t="shared" si="2"/>
        <v>3.3792177037870796E-2</v>
      </c>
    </row>
    <row r="52" spans="1:5" ht="16">
      <c r="A52" s="7">
        <v>1987</v>
      </c>
      <c r="B52" s="21">
        <v>47837.218924350003</v>
      </c>
      <c r="C52" s="28" t="s">
        <v>24</v>
      </c>
      <c r="D52" s="2">
        <f t="shared" si="1"/>
        <v>661.33878404999996</v>
      </c>
      <c r="E52" s="9">
        <f t="shared" si="2"/>
        <v>1.4018578605914576E-2</v>
      </c>
    </row>
    <row r="53" spans="1:5" ht="16">
      <c r="A53" s="7">
        <v>1988</v>
      </c>
      <c r="B53" s="21">
        <v>48332.844050699998</v>
      </c>
      <c r="C53" s="28" t="s">
        <v>24</v>
      </c>
      <c r="D53" s="2">
        <f t="shared" si="1"/>
        <v>495.62512634999439</v>
      </c>
      <c r="E53" s="9">
        <f t="shared" si="2"/>
        <v>1.0360659283596278E-2</v>
      </c>
    </row>
    <row r="54" spans="1:5" ht="16">
      <c r="A54" s="7">
        <v>1989</v>
      </c>
      <c r="B54" s="21">
        <v>49108.085760499998</v>
      </c>
      <c r="C54" s="28" t="s">
        <v>24</v>
      </c>
      <c r="D54" s="2">
        <f t="shared" si="1"/>
        <v>775.24170980000054</v>
      </c>
      <c r="E54" s="9">
        <f t="shared" si="2"/>
        <v>1.6039646021798148E-2</v>
      </c>
    </row>
    <row r="55" spans="1:5" ht="16">
      <c r="A55" s="7">
        <v>1990</v>
      </c>
      <c r="B55" s="21">
        <v>48160.990993319996</v>
      </c>
      <c r="C55" s="28" t="s">
        <v>24</v>
      </c>
      <c r="D55" s="2">
        <f t="shared" si="1"/>
        <v>-947.09476718000224</v>
      </c>
      <c r="E55" s="9">
        <f t="shared" si="2"/>
        <v>-1.9285923132882452E-2</v>
      </c>
    </row>
    <row r="56" spans="1:5" ht="16">
      <c r="A56" s="7">
        <v>1991</v>
      </c>
      <c r="B56" s="21">
        <v>47066.745869679995</v>
      </c>
      <c r="C56" s="28" t="s">
        <v>24</v>
      </c>
      <c r="D56" s="2">
        <f t="shared" si="1"/>
        <v>-1094.2451236400011</v>
      </c>
      <c r="E56" s="9">
        <f t="shared" si="2"/>
        <v>-2.2720569096922747E-2</v>
      </c>
    </row>
    <row r="57" spans="1:5" ht="16">
      <c r="A57" s="7">
        <v>1992</v>
      </c>
      <c r="B57" s="21">
        <v>46638.35565818</v>
      </c>
      <c r="C57" s="28" t="s">
        <v>24</v>
      </c>
      <c r="D57" s="2">
        <f t="shared" si="1"/>
        <v>-428.39021149999462</v>
      </c>
      <c r="E57" s="9">
        <f t="shared" si="2"/>
        <v>-9.1017597155778722E-3</v>
      </c>
    </row>
    <row r="58" spans="1:5" ht="16">
      <c r="A58" s="7">
        <v>1993</v>
      </c>
      <c r="B58" s="21">
        <v>46465.403318640005</v>
      </c>
      <c r="C58" s="28" t="s">
        <v>24</v>
      </c>
      <c r="D58" s="2">
        <f t="shared" si="1"/>
        <v>-172.95233953999559</v>
      </c>
      <c r="E58" s="9">
        <f t="shared" si="2"/>
        <v>-3.7083712986707993E-3</v>
      </c>
    </row>
    <row r="59" spans="1:5" ht="16">
      <c r="A59" s="7">
        <v>1994</v>
      </c>
      <c r="B59" s="21">
        <v>47113.480372800004</v>
      </c>
      <c r="C59" s="28" t="s">
        <v>24</v>
      </c>
      <c r="D59" s="2">
        <f t="shared" si="1"/>
        <v>648.07705415999953</v>
      </c>
      <c r="E59" s="9">
        <f t="shared" si="2"/>
        <v>1.3947518107521036E-2</v>
      </c>
    </row>
    <row r="60" spans="1:5" ht="16">
      <c r="A60" s="7">
        <v>1995</v>
      </c>
      <c r="B60" s="21">
        <v>48450.49349678</v>
      </c>
      <c r="C60" s="28" t="s">
        <v>24</v>
      </c>
      <c r="D60" s="2">
        <f t="shared" si="1"/>
        <v>1337.0131239799957</v>
      </c>
      <c r="E60" s="9">
        <f t="shared" si="2"/>
        <v>2.837856837152478E-2</v>
      </c>
    </row>
    <row r="61" spans="1:5" ht="16">
      <c r="A61" s="7">
        <v>1996</v>
      </c>
      <c r="B61" s="21">
        <v>49103.790824879994</v>
      </c>
      <c r="C61" s="28" t="s">
        <v>24</v>
      </c>
      <c r="D61" s="2">
        <f t="shared" si="1"/>
        <v>653.29732809999405</v>
      </c>
      <c r="E61" s="9">
        <f t="shared" si="2"/>
        <v>1.3483811638438975E-2</v>
      </c>
    </row>
    <row r="62" spans="1:5" ht="16">
      <c r="A62" s="7">
        <v>1997</v>
      </c>
      <c r="B62" s="21">
        <v>50355.64906561</v>
      </c>
      <c r="C62" s="28" t="s">
        <v>24</v>
      </c>
      <c r="D62" s="2">
        <f t="shared" si="1"/>
        <v>1251.8582407300055</v>
      </c>
      <c r="E62" s="9">
        <f t="shared" si="2"/>
        <v>2.5494126211040143E-2</v>
      </c>
    </row>
    <row r="63" spans="1:5" ht="16">
      <c r="A63" s="7">
        <v>1998</v>
      </c>
      <c r="B63" s="21">
        <v>52053.539336819995</v>
      </c>
      <c r="C63" s="28" t="s">
        <v>24</v>
      </c>
      <c r="D63" s="2">
        <f t="shared" si="1"/>
        <v>1697.8902712099953</v>
      </c>
      <c r="E63" s="9">
        <f t="shared" si="2"/>
        <v>3.3717970132760261E-2</v>
      </c>
    </row>
    <row r="64" spans="1:5" ht="16">
      <c r="A64" s="7">
        <v>1999</v>
      </c>
      <c r="B64" s="21">
        <v>53323.048602499999</v>
      </c>
      <c r="C64" s="28" t="s">
        <v>24</v>
      </c>
      <c r="D64" s="2">
        <f t="shared" si="1"/>
        <v>1269.5092656800043</v>
      </c>
      <c r="E64" s="9">
        <f t="shared" si="2"/>
        <v>2.4388529230749519E-2</v>
      </c>
    </row>
    <row r="65" spans="1:7" ht="16">
      <c r="A65" s="7">
        <v>2000</v>
      </c>
      <c r="B65" s="21">
        <v>53471.754129969995</v>
      </c>
      <c r="C65" s="28" t="s">
        <v>24</v>
      </c>
      <c r="D65" s="2">
        <f t="shared" si="1"/>
        <v>148.70552746999601</v>
      </c>
      <c r="E65" s="9">
        <f t="shared" si="2"/>
        <v>2.7887664221625938E-3</v>
      </c>
    </row>
    <row r="66" spans="1:7" ht="16">
      <c r="A66" s="7">
        <v>2001</v>
      </c>
      <c r="B66" s="21">
        <v>52499.253011339999</v>
      </c>
      <c r="C66" s="28" t="s">
        <v>24</v>
      </c>
      <c r="D66" s="2">
        <f t="shared" si="1"/>
        <v>-972.5011186299962</v>
      </c>
      <c r="E66" s="9">
        <f t="shared" si="2"/>
        <v>-1.8187193116317203E-2</v>
      </c>
    </row>
    <row r="67" spans="1:7" ht="16">
      <c r="A67" s="7">
        <v>2002</v>
      </c>
      <c r="B67" s="21">
        <v>51874.339313280005</v>
      </c>
      <c r="C67" s="28" t="s">
        <v>24</v>
      </c>
      <c r="D67" s="2">
        <f t="shared" si="1"/>
        <v>-624.9136980599942</v>
      </c>
      <c r="E67" s="9">
        <f t="shared" si="2"/>
        <v>-1.1903287422489819E-2</v>
      </c>
    </row>
    <row r="68" spans="1:7" ht="16">
      <c r="A68" s="7">
        <v>2003</v>
      </c>
      <c r="B68" s="21">
        <v>51673.001253679999</v>
      </c>
      <c r="C68" s="28" t="s">
        <v>24</v>
      </c>
      <c r="D68" s="2">
        <f t="shared" si="1"/>
        <v>-201.33805960000609</v>
      </c>
      <c r="E68" s="9">
        <f t="shared" si="2"/>
        <v>-3.8812650390414299E-3</v>
      </c>
    </row>
    <row r="69" spans="1:7" ht="16">
      <c r="A69" s="7">
        <v>2004</v>
      </c>
      <c r="B69" s="21">
        <v>51263.165640129999</v>
      </c>
      <c r="C69" s="28" t="s">
        <v>24</v>
      </c>
      <c r="D69" s="2">
        <f t="shared" si="1"/>
        <v>-409.83561354999983</v>
      </c>
      <c r="E69" s="9">
        <f t="shared" si="2"/>
        <v>-7.9313297777688606E-3</v>
      </c>
    </row>
    <row r="70" spans="1:7" ht="16">
      <c r="A70" s="7">
        <v>2005</v>
      </c>
      <c r="B70" s="21">
        <v>51711.127390879999</v>
      </c>
      <c r="C70" s="28" t="s">
        <v>24</v>
      </c>
      <c r="D70" s="2">
        <f t="shared" si="1"/>
        <v>447.96175075000065</v>
      </c>
      <c r="E70" s="9">
        <f t="shared" si="2"/>
        <v>8.7384722569556986E-3</v>
      </c>
    </row>
    <row r="71" spans="1:7" ht="16">
      <c r="A71" s="7">
        <v>2006</v>
      </c>
      <c r="B71" s="21">
        <v>52147.938446660002</v>
      </c>
      <c r="C71" s="28" t="s">
        <v>24</v>
      </c>
      <c r="D71" s="2">
        <f t="shared" si="1"/>
        <v>436.81105578000279</v>
      </c>
      <c r="E71" s="9">
        <f t="shared" si="2"/>
        <v>8.4471385138866779E-3</v>
      </c>
    </row>
    <row r="72" spans="1:7" ht="16">
      <c r="A72" s="7">
        <v>2007</v>
      </c>
      <c r="B72" s="21">
        <v>52544.346582240003</v>
      </c>
      <c r="C72" s="28" t="s">
        <v>24</v>
      </c>
      <c r="D72" s="2">
        <f t="shared" si="1"/>
        <v>396.40813558000082</v>
      </c>
      <c r="E72" s="9">
        <f t="shared" si="2"/>
        <v>7.6016070316081725E-3</v>
      </c>
    </row>
    <row r="73" spans="1:7" ht="16">
      <c r="A73" s="7">
        <v>2008</v>
      </c>
      <c r="B73" s="21">
        <v>50766.18082904</v>
      </c>
      <c r="C73" s="28" t="s">
        <v>24</v>
      </c>
      <c r="D73" s="2">
        <f t="shared" si="1"/>
        <v>-1778.1657532000027</v>
      </c>
      <c r="E73" s="9">
        <f t="shared" si="2"/>
        <v>-3.3841238284634471E-2</v>
      </c>
    </row>
    <row r="74" spans="1:7" ht="16">
      <c r="A74" s="7">
        <v>2009</v>
      </c>
      <c r="B74" s="21">
        <v>50351.704299960009</v>
      </c>
      <c r="C74" s="28" t="s">
        <v>24</v>
      </c>
      <c r="D74" s="2">
        <f t="shared" si="1"/>
        <v>-414.47652907999145</v>
      </c>
      <c r="E74" s="9">
        <f t="shared" si="2"/>
        <v>-8.1644221076188697E-3</v>
      </c>
    </row>
    <row r="75" spans="1:7" ht="16">
      <c r="A75" s="7">
        <v>2010</v>
      </c>
      <c r="B75" s="21">
        <v>49309</v>
      </c>
      <c r="C75" s="28" t="s">
        <v>24</v>
      </c>
      <c r="D75" s="2">
        <f t="shared" si="1"/>
        <v>-1042.7042999600089</v>
      </c>
      <c r="E75" s="9">
        <f t="shared" si="2"/>
        <v>-2.070842118368647E-2</v>
      </c>
      <c r="F75" s="22">
        <f ca="1">(CELL("contents",OFFSET(B75,G75,0))-B75)/G75</f>
        <v>147.00743153799993</v>
      </c>
      <c r="G75" s="20">
        <v>-25</v>
      </c>
    </row>
    <row r="76" spans="1:7" ht="16">
      <c r="A76" s="7">
        <v>2011</v>
      </c>
      <c r="B76" s="13">
        <f ca="1">B75+F$75</f>
        <v>49456.007431537997</v>
      </c>
      <c r="C76" s="13" t="s">
        <v>25</v>
      </c>
      <c r="D76" s="2"/>
      <c r="E76" s="2"/>
    </row>
    <row r="77" spans="1:7" ht="16">
      <c r="A77" s="7">
        <v>2012</v>
      </c>
      <c r="B77" s="13">
        <f t="shared" ref="B77:B105" ca="1" si="3">B76+F$75</f>
        <v>49603.014863075994</v>
      </c>
      <c r="C77" s="13" t="s">
        <v>25</v>
      </c>
      <c r="D77" s="2"/>
      <c r="E77" s="2"/>
    </row>
    <row r="78" spans="1:7" ht="16">
      <c r="A78" s="7">
        <v>2013</v>
      </c>
      <c r="B78" s="13">
        <f t="shared" ca="1" si="3"/>
        <v>49750.022294613991</v>
      </c>
      <c r="C78" s="13" t="s">
        <v>25</v>
      </c>
      <c r="D78" s="2"/>
      <c r="E78" s="2"/>
    </row>
    <row r="79" spans="1:7" ht="16">
      <c r="A79" s="7">
        <v>2014</v>
      </c>
      <c r="B79" s="13">
        <f t="shared" ca="1" si="3"/>
        <v>49897.029726151988</v>
      </c>
      <c r="C79" s="13" t="s">
        <v>25</v>
      </c>
      <c r="D79" s="2"/>
      <c r="E79" s="2"/>
    </row>
    <row r="80" spans="1:7" ht="16">
      <c r="A80" s="7">
        <v>2015</v>
      </c>
      <c r="B80" s="13">
        <f t="shared" ca="1" si="3"/>
        <v>50044.037157689985</v>
      </c>
      <c r="C80" s="13" t="s">
        <v>25</v>
      </c>
      <c r="D80" s="2"/>
      <c r="E80" s="2"/>
    </row>
    <row r="81" spans="1:5" ht="16">
      <c r="A81" s="7">
        <v>2016</v>
      </c>
      <c r="B81" s="13">
        <f t="shared" ca="1" si="3"/>
        <v>50191.044589227982</v>
      </c>
      <c r="C81" s="13" t="s">
        <v>25</v>
      </c>
      <c r="D81" s="2"/>
      <c r="E81" s="2"/>
    </row>
    <row r="82" spans="1:5" ht="16">
      <c r="A82" s="7">
        <v>2017</v>
      </c>
      <c r="B82" s="13">
        <f t="shared" ca="1" si="3"/>
        <v>50338.052020765979</v>
      </c>
      <c r="C82" s="13" t="s">
        <v>25</v>
      </c>
      <c r="D82" s="2"/>
      <c r="E82" s="2"/>
    </row>
    <row r="83" spans="1:5" ht="16">
      <c r="A83" s="7">
        <v>2018</v>
      </c>
      <c r="B83" s="13">
        <f t="shared" ca="1" si="3"/>
        <v>50485.059452303976</v>
      </c>
      <c r="C83" s="13" t="s">
        <v>25</v>
      </c>
      <c r="D83" s="2"/>
      <c r="E83" s="2"/>
    </row>
    <row r="84" spans="1:5" ht="16">
      <c r="A84" s="7">
        <v>2019</v>
      </c>
      <c r="B84" s="13">
        <f t="shared" ca="1" si="3"/>
        <v>50632.066883841973</v>
      </c>
      <c r="C84" s="13" t="s">
        <v>25</v>
      </c>
      <c r="D84" s="2"/>
      <c r="E84" s="2"/>
    </row>
    <row r="85" spans="1:5" ht="16">
      <c r="A85" s="7">
        <v>2020</v>
      </c>
      <c r="B85" s="13">
        <f t="shared" ca="1" si="3"/>
        <v>50779.07431537997</v>
      </c>
      <c r="C85" s="13" t="s">
        <v>25</v>
      </c>
      <c r="D85" s="2"/>
      <c r="E85" s="2"/>
    </row>
    <row r="86" spans="1:5" ht="16">
      <c r="A86" s="7">
        <v>2021</v>
      </c>
      <c r="B86" s="13">
        <f t="shared" ca="1" si="3"/>
        <v>50926.081746917967</v>
      </c>
      <c r="C86" s="13" t="s">
        <v>25</v>
      </c>
      <c r="D86" s="2"/>
      <c r="E86" s="2"/>
    </row>
    <row r="87" spans="1:5" ht="16">
      <c r="A87" s="7">
        <v>2022</v>
      </c>
      <c r="B87" s="13">
        <f t="shared" ca="1" si="3"/>
        <v>51073.089178455964</v>
      </c>
      <c r="C87" s="13" t="s">
        <v>25</v>
      </c>
      <c r="D87" s="2"/>
      <c r="E87" s="2"/>
    </row>
    <row r="88" spans="1:5" ht="16">
      <c r="A88" s="7">
        <v>2023</v>
      </c>
      <c r="B88" s="13">
        <f t="shared" ca="1" si="3"/>
        <v>51220.096609993961</v>
      </c>
      <c r="C88" s="13" t="s">
        <v>25</v>
      </c>
      <c r="D88" s="2"/>
      <c r="E88" s="2"/>
    </row>
    <row r="89" spans="1:5" ht="16">
      <c r="A89" s="7">
        <v>2024</v>
      </c>
      <c r="B89" s="13">
        <f t="shared" ca="1" si="3"/>
        <v>51367.104041531959</v>
      </c>
      <c r="C89" s="13" t="s">
        <v>25</v>
      </c>
    </row>
    <row r="90" spans="1:5" ht="16">
      <c r="A90" s="7">
        <v>2025</v>
      </c>
      <c r="B90" s="13">
        <f t="shared" ca="1" si="3"/>
        <v>51514.111473069956</v>
      </c>
      <c r="C90" s="13" t="s">
        <v>25</v>
      </c>
    </row>
    <row r="91" spans="1:5" ht="16">
      <c r="A91" s="7">
        <v>2026</v>
      </c>
      <c r="B91" s="13">
        <f t="shared" ca="1" si="3"/>
        <v>51661.118904607953</v>
      </c>
      <c r="C91" s="13" t="s">
        <v>25</v>
      </c>
    </row>
    <row r="92" spans="1:5" ht="16">
      <c r="A92" s="7">
        <v>2027</v>
      </c>
      <c r="B92" s="13">
        <f t="shared" ca="1" si="3"/>
        <v>51808.12633614595</v>
      </c>
      <c r="C92" s="13" t="s">
        <v>25</v>
      </c>
    </row>
    <row r="93" spans="1:5" ht="16">
      <c r="A93" s="7">
        <v>2028</v>
      </c>
      <c r="B93" s="13">
        <f t="shared" ca="1" si="3"/>
        <v>51955.133767683947</v>
      </c>
      <c r="C93" s="13" t="s">
        <v>25</v>
      </c>
    </row>
    <row r="94" spans="1:5" ht="16">
      <c r="A94" s="7">
        <v>2029</v>
      </c>
      <c r="B94" s="13">
        <f t="shared" ca="1" si="3"/>
        <v>52102.141199221944</v>
      </c>
      <c r="C94" s="13" t="s">
        <v>25</v>
      </c>
    </row>
    <row r="95" spans="1:5" ht="16">
      <c r="A95" s="7">
        <v>2030</v>
      </c>
      <c r="B95" s="13">
        <f t="shared" ca="1" si="3"/>
        <v>52249.148630759941</v>
      </c>
      <c r="C95" s="13" t="s">
        <v>25</v>
      </c>
    </row>
    <row r="96" spans="1:5" ht="16">
      <c r="A96" s="7">
        <v>2031</v>
      </c>
      <c r="B96" s="13">
        <f t="shared" ca="1" si="3"/>
        <v>52396.156062297938</v>
      </c>
      <c r="C96" s="13" t="s">
        <v>25</v>
      </c>
    </row>
    <row r="97" spans="1:3" ht="16">
      <c r="A97" s="7">
        <v>2032</v>
      </c>
      <c r="B97" s="13">
        <f t="shared" ca="1" si="3"/>
        <v>52543.163493835935</v>
      </c>
      <c r="C97" s="13" t="s">
        <v>25</v>
      </c>
    </row>
    <row r="98" spans="1:3" ht="16">
      <c r="A98" s="7">
        <v>2033</v>
      </c>
      <c r="B98" s="13">
        <f t="shared" ca="1" si="3"/>
        <v>52690.170925373932</v>
      </c>
      <c r="C98" s="13" t="s">
        <v>25</v>
      </c>
    </row>
    <row r="99" spans="1:3" ht="16">
      <c r="A99" s="7">
        <v>2034</v>
      </c>
      <c r="B99" s="13">
        <f t="shared" ca="1" si="3"/>
        <v>52837.178356911929</v>
      </c>
      <c r="C99" s="13" t="s">
        <v>25</v>
      </c>
    </row>
    <row r="100" spans="1:3" ht="16">
      <c r="A100" s="7">
        <v>2035</v>
      </c>
      <c r="B100" s="13">
        <f t="shared" ca="1" si="3"/>
        <v>52984.185788449926</v>
      </c>
      <c r="C100" s="13" t="s">
        <v>25</v>
      </c>
    </row>
    <row r="101" spans="1:3" ht="16">
      <c r="A101" s="7">
        <v>2036</v>
      </c>
      <c r="B101" s="13">
        <f t="shared" ca="1" si="3"/>
        <v>53131.193219987923</v>
      </c>
      <c r="C101" s="13" t="s">
        <v>25</v>
      </c>
    </row>
    <row r="102" spans="1:3" ht="16">
      <c r="A102" s="7">
        <v>2037</v>
      </c>
      <c r="B102" s="13">
        <f t="shared" ca="1" si="3"/>
        <v>53278.20065152592</v>
      </c>
      <c r="C102" s="13" t="s">
        <v>25</v>
      </c>
    </row>
    <row r="103" spans="1:3" ht="16">
      <c r="A103" s="7">
        <v>2038</v>
      </c>
      <c r="B103" s="13">
        <f t="shared" ca="1" si="3"/>
        <v>53425.208083063917</v>
      </c>
      <c r="C103" s="13" t="s">
        <v>25</v>
      </c>
    </row>
    <row r="104" spans="1:3" ht="16">
      <c r="A104" s="7">
        <v>2039</v>
      </c>
      <c r="B104" s="13">
        <f t="shared" ca="1" si="3"/>
        <v>53572.215514601914</v>
      </c>
      <c r="C104" s="13" t="s">
        <v>25</v>
      </c>
    </row>
    <row r="105" spans="1:3" ht="16">
      <c r="A105" s="7">
        <v>2040</v>
      </c>
      <c r="B105" s="13">
        <f t="shared" ca="1" si="3"/>
        <v>53719.222946139911</v>
      </c>
      <c r="C105" s="13" t="s">
        <v>25</v>
      </c>
    </row>
    <row r="107" spans="1:3" ht="16">
      <c r="A107" s="15" t="s">
        <v>8</v>
      </c>
    </row>
    <row r="108" spans="1:3">
      <c r="A108" s="20" t="s">
        <v>10</v>
      </c>
    </row>
  </sheetData>
  <sortState ref="A4:B47">
    <sortCondition ref="A4:A47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A4" sqref="A4:A14"/>
    </sheetView>
  </sheetViews>
  <sheetFormatPr baseColWidth="10" defaultColWidth="10.7109375" defaultRowHeight="16" x14ac:dyDescent="0"/>
  <cols>
    <col min="1" max="1" width="10.7109375" style="7"/>
    <col min="2" max="2" width="19.140625" style="2" customWidth="1"/>
    <col min="3" max="3" width="14.28515625" style="2" customWidth="1"/>
    <col min="4" max="4" width="15.28515625" style="2" customWidth="1"/>
    <col min="5" max="5" width="18.28515625" style="2" customWidth="1"/>
    <col min="6" max="6" width="14.7109375" style="2" customWidth="1"/>
    <col min="7" max="7" width="14.140625" style="2" customWidth="1"/>
    <col min="8" max="8" width="15" style="16" customWidth="1"/>
    <col min="9" max="9" width="12.85546875" style="3" customWidth="1"/>
    <col min="10" max="16384" width="10.7109375" style="3"/>
  </cols>
  <sheetData>
    <row r="1" spans="1:9" ht="23">
      <c r="A1" s="8" t="s">
        <v>11</v>
      </c>
      <c r="B1" s="10"/>
      <c r="C1" s="10"/>
      <c r="D1" s="10"/>
    </row>
    <row r="3" spans="1:9" s="6" customFormat="1" ht="64">
      <c r="A3" s="4" t="s">
        <v>0</v>
      </c>
      <c r="B3" s="5" t="s">
        <v>1</v>
      </c>
      <c r="C3" s="5" t="s">
        <v>2</v>
      </c>
      <c r="D3" s="5" t="s">
        <v>3</v>
      </c>
      <c r="E3" s="11" t="s">
        <v>20</v>
      </c>
      <c r="F3" s="5" t="s">
        <v>4</v>
      </c>
      <c r="G3" s="5" t="s">
        <v>5</v>
      </c>
      <c r="H3" s="11" t="s">
        <v>22</v>
      </c>
    </row>
    <row r="4" spans="1:9">
      <c r="A4" s="7">
        <v>1940</v>
      </c>
      <c r="B4" s="2">
        <v>132164589</v>
      </c>
      <c r="C4" s="2">
        <f>(B5-B4)/10</f>
        <v>1916120.9</v>
      </c>
      <c r="D4" s="9">
        <f>C4/B4</f>
        <v>1.4497990078113887E-2</v>
      </c>
      <c r="E4" s="2">
        <v>37325470</v>
      </c>
      <c r="G4" s="9"/>
      <c r="H4" s="17">
        <f t="shared" ref="H4:H10" si="0">B4/E4</f>
        <v>3.5408687151159786</v>
      </c>
    </row>
    <row r="5" spans="1:9">
      <c r="A5" s="7">
        <v>1950</v>
      </c>
      <c r="B5" s="2">
        <v>151325798</v>
      </c>
      <c r="C5" s="2">
        <f t="shared" ref="C5:C13" si="1">(B6-B5)/10</f>
        <v>2799737.7</v>
      </c>
      <c r="D5" s="9">
        <f t="shared" ref="D5:D10" si="2">C5/B5</f>
        <v>1.8501390622106616E-2</v>
      </c>
      <c r="E5" s="2">
        <v>46137078</v>
      </c>
      <c r="F5" s="2">
        <f>(E5-E4)/10</f>
        <v>881160.8</v>
      </c>
      <c r="G5" s="9">
        <f>F5/E4</f>
        <v>2.3607493756943987E-2</v>
      </c>
      <c r="H5" s="17">
        <f t="shared" si="0"/>
        <v>3.279917250069456</v>
      </c>
      <c r="I5" s="23">
        <f>H5-H4</f>
        <v>-0.26095146504652256</v>
      </c>
    </row>
    <row r="6" spans="1:9">
      <c r="A6" s="7">
        <v>1960</v>
      </c>
      <c r="B6" s="2">
        <v>179323175</v>
      </c>
      <c r="C6" s="2">
        <f t="shared" si="1"/>
        <v>2397885.6</v>
      </c>
      <c r="D6" s="9">
        <f t="shared" si="2"/>
        <v>1.3371866742823398E-2</v>
      </c>
      <c r="E6" s="2">
        <v>58326357</v>
      </c>
      <c r="F6" s="2">
        <f t="shared" ref="F6:F14" si="3">(E6-E5)/10</f>
        <v>1218927.8999999999</v>
      </c>
      <c r="G6" s="9">
        <f t="shared" ref="G6:G14" si="4">F6/E5</f>
        <v>2.6419703042312299E-2</v>
      </c>
      <c r="H6" s="17">
        <f t="shared" si="0"/>
        <v>3.0744792615798033</v>
      </c>
      <c r="I6" s="23">
        <f t="shared" ref="I6:I10" si="5">H6-H5</f>
        <v>-0.20543798848965267</v>
      </c>
    </row>
    <row r="7" spans="1:9">
      <c r="A7" s="7">
        <v>1970</v>
      </c>
      <c r="B7" s="2">
        <v>203302031</v>
      </c>
      <c r="C7" s="2">
        <f t="shared" si="1"/>
        <v>2324016.7999999998</v>
      </c>
      <c r="D7" s="9">
        <f t="shared" si="2"/>
        <v>1.1431350629251706E-2</v>
      </c>
      <c r="E7" s="2">
        <v>68704315</v>
      </c>
      <c r="F7" s="2">
        <f t="shared" si="3"/>
        <v>1037795.8</v>
      </c>
      <c r="G7" s="9">
        <f t="shared" si="4"/>
        <v>1.7792913073586956E-2</v>
      </c>
      <c r="H7" s="17">
        <f t="shared" si="0"/>
        <v>2.9590867909824876</v>
      </c>
      <c r="I7" s="23">
        <f t="shared" si="5"/>
        <v>-0.11539247059731572</v>
      </c>
    </row>
    <row r="8" spans="1:9">
      <c r="A8" s="7">
        <v>1980</v>
      </c>
      <c r="B8" s="2">
        <v>226542199</v>
      </c>
      <c r="C8" s="2">
        <f t="shared" si="1"/>
        <v>2216767.4</v>
      </c>
      <c r="D8" s="9">
        <f t="shared" si="2"/>
        <v>9.7852294618187216E-3</v>
      </c>
      <c r="E8" s="2">
        <v>88410627</v>
      </c>
      <c r="F8" s="2">
        <f t="shared" si="3"/>
        <v>1970631.2</v>
      </c>
      <c r="G8" s="9">
        <f t="shared" si="4"/>
        <v>2.8682786517848259E-2</v>
      </c>
      <c r="H8" s="17">
        <f t="shared" si="0"/>
        <v>2.5623865217017405</v>
      </c>
      <c r="I8" s="23">
        <f t="shared" si="5"/>
        <v>-0.39670026928074709</v>
      </c>
    </row>
    <row r="9" spans="1:9">
      <c r="A9" s="7">
        <v>1990</v>
      </c>
      <c r="B9" s="2">
        <v>248709873</v>
      </c>
      <c r="C9" s="2">
        <f t="shared" si="1"/>
        <v>3271203.3</v>
      </c>
      <c r="D9" s="9">
        <f t="shared" si="2"/>
        <v>1.3152687750357221E-2</v>
      </c>
      <c r="E9" s="2">
        <v>102263678</v>
      </c>
      <c r="F9" s="2">
        <f t="shared" si="3"/>
        <v>1385305.1</v>
      </c>
      <c r="G9" s="9">
        <f t="shared" si="4"/>
        <v>1.5668988525553609E-2</v>
      </c>
      <c r="H9" s="17">
        <f t="shared" si="0"/>
        <v>2.4320450610039668</v>
      </c>
      <c r="I9" s="23">
        <f t="shared" si="5"/>
        <v>-0.13034146069777375</v>
      </c>
    </row>
    <row r="10" spans="1:9">
      <c r="A10" s="7">
        <v>2000</v>
      </c>
      <c r="B10" s="2">
        <v>281421906</v>
      </c>
      <c r="C10" s="2">
        <f t="shared" si="1"/>
        <v>2732363.2</v>
      </c>
      <c r="D10" s="9">
        <f t="shared" si="2"/>
        <v>9.7091347252832548E-3</v>
      </c>
      <c r="E10" s="2">
        <v>115904641</v>
      </c>
      <c r="F10" s="2">
        <f t="shared" si="3"/>
        <v>1364096.3</v>
      </c>
      <c r="G10" s="9">
        <f t="shared" si="4"/>
        <v>1.3339010748273693E-2</v>
      </c>
      <c r="H10" s="17">
        <f t="shared" si="0"/>
        <v>2.4280469148772048</v>
      </c>
      <c r="I10" s="23">
        <f t="shared" si="5"/>
        <v>-3.99814612676197E-3</v>
      </c>
    </row>
    <row r="11" spans="1:9">
      <c r="A11" s="7">
        <v>2010</v>
      </c>
      <c r="B11" s="2">
        <v>308745538</v>
      </c>
      <c r="C11" s="13">
        <f t="shared" si="1"/>
        <v>2705946.2</v>
      </c>
      <c r="D11" s="14">
        <f t="shared" ref="D11:D13" si="6">C11/B11</f>
        <v>8.7643248790853778E-3</v>
      </c>
      <c r="E11" s="13">
        <f>B11/H11</f>
        <v>120695807.49453177</v>
      </c>
      <c r="F11" s="2">
        <f t="shared" si="3"/>
        <v>479116.64945317653</v>
      </c>
      <c r="G11" s="9">
        <f t="shared" si="4"/>
        <v>4.1337141060052681E-3</v>
      </c>
      <c r="H11" s="18">
        <f t="shared" ref="H11:H14" si="7">H10+I11</f>
        <v>2.5580469148772047</v>
      </c>
      <c r="I11" s="1">
        <v>0.13</v>
      </c>
    </row>
    <row r="12" spans="1:9">
      <c r="A12" s="7">
        <v>2020</v>
      </c>
      <c r="B12" s="13">
        <v>335805000</v>
      </c>
      <c r="C12" s="13">
        <f t="shared" si="1"/>
        <v>2777900</v>
      </c>
      <c r="D12" s="14">
        <f t="shared" si="6"/>
        <v>8.2723604472833938E-3</v>
      </c>
      <c r="E12" s="13">
        <f>B12/H12</f>
        <v>128265463.1174745</v>
      </c>
      <c r="F12" s="2">
        <f t="shared" si="3"/>
        <v>756965.56229427306</v>
      </c>
      <c r="G12" s="9">
        <f t="shared" si="4"/>
        <v>6.271680665698086E-3</v>
      </c>
      <c r="H12" s="18">
        <f t="shared" si="7"/>
        <v>2.6180469148772048</v>
      </c>
      <c r="I12" s="1">
        <v>0.06</v>
      </c>
    </row>
    <row r="13" spans="1:9">
      <c r="A13" s="7">
        <v>2030</v>
      </c>
      <c r="B13" s="13">
        <v>363584000</v>
      </c>
      <c r="C13" s="13">
        <f t="shared" si="1"/>
        <v>2836200</v>
      </c>
      <c r="D13" s="14">
        <f t="shared" si="6"/>
        <v>7.8006732969547613E-3</v>
      </c>
      <c r="E13" s="13">
        <f>B13/H13</f>
        <v>138876044.55592933</v>
      </c>
      <c r="F13" s="2">
        <f t="shared" si="3"/>
        <v>1061058.1438454837</v>
      </c>
      <c r="G13" s="9">
        <f t="shared" si="4"/>
        <v>8.272360447283399E-3</v>
      </c>
      <c r="H13" s="18">
        <f t="shared" si="7"/>
        <v>2.6180469148772048</v>
      </c>
      <c r="I13" s="1">
        <v>0</v>
      </c>
    </row>
    <row r="14" spans="1:9">
      <c r="A14" s="7">
        <v>2040</v>
      </c>
      <c r="B14" s="13">
        <v>391946000</v>
      </c>
      <c r="C14" s="12"/>
      <c r="D14" s="12"/>
      <c r="E14" s="13">
        <f>B14/H14</f>
        <v>149709311.07947069</v>
      </c>
      <c r="F14" s="2">
        <f t="shared" si="3"/>
        <v>1083326.6523541361</v>
      </c>
      <c r="G14" s="9">
        <f t="shared" si="4"/>
        <v>7.8006732969547509E-3</v>
      </c>
      <c r="H14" s="18">
        <f t="shared" si="7"/>
        <v>2.6180469148772048</v>
      </c>
      <c r="I14" s="1">
        <v>0</v>
      </c>
    </row>
    <row r="16" spans="1:9">
      <c r="A16" s="15" t="s">
        <v>8</v>
      </c>
    </row>
    <row r="17" spans="1:1">
      <c r="A17" s="7" t="s">
        <v>6</v>
      </c>
    </row>
    <row r="18" spans="1:1">
      <c r="A18" s="7" t="s">
        <v>7</v>
      </c>
    </row>
    <row r="19" spans="1:1">
      <c r="A19" s="7" t="s">
        <v>9</v>
      </c>
    </row>
    <row r="21" spans="1:1">
      <c r="A21" s="7" t="s">
        <v>10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A24" sqref="A24"/>
    </sheetView>
  </sheetViews>
  <sheetFormatPr baseColWidth="10" defaultColWidth="11" defaultRowHeight="13" x14ac:dyDescent="0"/>
  <cols>
    <col min="2" max="2" width="21.7109375" customWidth="1"/>
  </cols>
  <sheetData>
    <row r="1" spans="1:3" ht="23">
      <c r="A1" s="8" t="s">
        <v>16</v>
      </c>
      <c r="B1" s="10"/>
    </row>
    <row r="2" spans="1:3" ht="16">
      <c r="A2" s="7"/>
      <c r="B2" s="2"/>
    </row>
    <row r="3" spans="1:3" ht="32">
      <c r="A3" s="4" t="s">
        <v>0</v>
      </c>
      <c r="B3" s="5" t="s">
        <v>21</v>
      </c>
    </row>
    <row r="4" spans="1:3" ht="16">
      <c r="A4" s="7">
        <v>1991</v>
      </c>
      <c r="B4" s="2">
        <v>3770363</v>
      </c>
    </row>
    <row r="5" spans="1:3" ht="16">
      <c r="A5" s="7">
        <f>A4+1</f>
        <v>1992</v>
      </c>
      <c r="B5" s="2">
        <v>3713400</v>
      </c>
    </row>
    <row r="6" spans="1:3" ht="16">
      <c r="A6" s="7">
        <f t="shared" ref="A6:A23" si="0">A5+1</f>
        <v>1993</v>
      </c>
      <c r="B6" s="2">
        <v>4070307</v>
      </c>
    </row>
    <row r="7" spans="1:3" ht="16">
      <c r="A7" s="7">
        <f t="shared" si="0"/>
        <v>1994</v>
      </c>
      <c r="B7" s="2">
        <v>4895892</v>
      </c>
    </row>
    <row r="8" spans="1:3" ht="16">
      <c r="A8" s="7">
        <f t="shared" si="0"/>
        <v>1995</v>
      </c>
      <c r="B8" s="2">
        <v>5088061</v>
      </c>
    </row>
    <row r="9" spans="1:3" ht="16">
      <c r="A9" s="7">
        <f t="shared" si="0"/>
        <v>1996</v>
      </c>
      <c r="B9" s="2">
        <v>5670665</v>
      </c>
    </row>
    <row r="10" spans="1:3" ht="16">
      <c r="A10" s="7">
        <f t="shared" si="0"/>
        <v>1997</v>
      </c>
      <c r="B10" s="2">
        <v>5359858</v>
      </c>
    </row>
    <row r="11" spans="1:3" ht="16">
      <c r="A11" s="7">
        <f t="shared" si="0"/>
        <v>1998</v>
      </c>
      <c r="B11" s="2">
        <v>6239978</v>
      </c>
    </row>
    <row r="12" spans="1:3" ht="16">
      <c r="A12" s="7">
        <f t="shared" si="0"/>
        <v>1999</v>
      </c>
      <c r="B12" s="2">
        <v>6647071</v>
      </c>
      <c r="C12">
        <f>(1+(B12-B4)/B4)^(1/8)-1</f>
        <v>7.3447710621884488E-2</v>
      </c>
    </row>
    <row r="13" spans="1:3" ht="16">
      <c r="A13" s="7">
        <f t="shared" si="0"/>
        <v>2000</v>
      </c>
      <c r="B13" s="2">
        <v>6685481</v>
      </c>
    </row>
    <row r="14" spans="1:3" ht="16">
      <c r="A14" s="7">
        <f t="shared" si="0"/>
        <v>2001</v>
      </c>
      <c r="B14" s="2">
        <v>6281443</v>
      </c>
    </row>
    <row r="15" spans="1:3" ht="16">
      <c r="A15" s="7">
        <f t="shared" si="0"/>
        <v>2002</v>
      </c>
      <c r="B15" s="2">
        <v>6746326</v>
      </c>
    </row>
    <row r="16" spans="1:3" ht="16">
      <c r="A16" s="7">
        <f t="shared" si="0"/>
        <v>2003</v>
      </c>
      <c r="B16" s="2">
        <v>6807262</v>
      </c>
    </row>
    <row r="17" spans="1:3" ht="16">
      <c r="A17" s="7">
        <f t="shared" si="0"/>
        <v>2004</v>
      </c>
      <c r="B17" s="2">
        <v>7401067</v>
      </c>
      <c r="C17">
        <f>(1+(B17-B12)/B12)^(1/5)-1</f>
        <v>2.1722138316108364E-2</v>
      </c>
    </row>
    <row r="18" spans="1:3" ht="16">
      <c r="A18" s="7">
        <f t="shared" si="0"/>
        <v>2005</v>
      </c>
      <c r="B18" s="2">
        <v>8607501</v>
      </c>
    </row>
    <row r="19" spans="1:3" ht="16">
      <c r="A19" s="7">
        <f t="shared" si="0"/>
        <v>2006</v>
      </c>
      <c r="B19" s="2">
        <v>7069296</v>
      </c>
    </row>
    <row r="20" spans="1:3" ht="16">
      <c r="A20" s="7">
        <f t="shared" si="0"/>
        <v>2007</v>
      </c>
      <c r="B20" s="2">
        <v>6406597</v>
      </c>
    </row>
    <row r="21" spans="1:3" ht="16">
      <c r="A21" s="7">
        <f t="shared" si="0"/>
        <v>2008</v>
      </c>
      <c r="B21" s="2">
        <v>5833354</v>
      </c>
    </row>
    <row r="22" spans="1:3" ht="16">
      <c r="A22" s="7">
        <f t="shared" si="0"/>
        <v>2009</v>
      </c>
      <c r="B22" s="2">
        <v>5157712</v>
      </c>
    </row>
    <row r="23" spans="1:3" ht="16">
      <c r="A23" s="7">
        <f t="shared" si="0"/>
        <v>2010</v>
      </c>
      <c r="B23" s="2">
        <v>5167210</v>
      </c>
      <c r="C23">
        <f>(1+(B23-B17)/B17)^(1/6)-1</f>
        <v>-5.812421987262506E-2</v>
      </c>
    </row>
    <row r="24" spans="1:3" ht="16">
      <c r="A24" s="25">
        <v>2011</v>
      </c>
      <c r="B24" s="26">
        <v>5600000</v>
      </c>
      <c r="C24" s="27" t="s">
        <v>18</v>
      </c>
    </row>
    <row r="25" spans="1:3" ht="16">
      <c r="A25" s="25"/>
      <c r="B25" s="26"/>
      <c r="C25" s="27"/>
    </row>
    <row r="26" spans="1:3" ht="16">
      <c r="A26" s="7"/>
      <c r="B26" s="2"/>
    </row>
    <row r="27" spans="1:3" ht="16">
      <c r="A27" s="15" t="s">
        <v>8</v>
      </c>
      <c r="B27" s="2"/>
    </row>
    <row r="28" spans="1:3">
      <c r="A28" t="s">
        <v>17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3"/>
  <sheetViews>
    <sheetView tabSelected="1" workbookViewId="0"/>
  </sheetViews>
  <sheetFormatPr baseColWidth="10" defaultRowHeight="13" x14ac:dyDescent="0"/>
  <cols>
    <col min="1" max="1" width="12.85546875" style="30" customWidth="1"/>
    <col min="2" max="2" width="11.7109375" style="32" customWidth="1"/>
  </cols>
  <sheetData>
    <row r="1" spans="1:2">
      <c r="A1" s="31" t="s">
        <v>19</v>
      </c>
    </row>
    <row r="2" spans="1:2" ht="16">
      <c r="A2" s="7">
        <v>1940</v>
      </c>
      <c r="B2" s="33">
        <v>30343.643688163495</v>
      </c>
    </row>
    <row r="3" spans="1:2" ht="16">
      <c r="A3" s="7">
        <v>1941</v>
      </c>
      <c r="B3" s="33">
        <v>30715.847416592995</v>
      </c>
    </row>
    <row r="4" spans="1:2" ht="16">
      <c r="A4" s="7">
        <v>1942</v>
      </c>
      <c r="B4" s="33">
        <v>31088.051145022495</v>
      </c>
    </row>
    <row r="5" spans="1:2" ht="16">
      <c r="A5" s="7">
        <v>1943</v>
      </c>
      <c r="B5" s="33">
        <v>31460.254873451995</v>
      </c>
    </row>
    <row r="6" spans="1:2" ht="16">
      <c r="A6" s="7">
        <v>1944</v>
      </c>
      <c r="B6" s="33">
        <v>31832.458601881495</v>
      </c>
    </row>
    <row r="7" spans="1:2" ht="16">
      <c r="A7" s="7">
        <v>1945</v>
      </c>
      <c r="B7" s="33">
        <v>32204.662330310995</v>
      </c>
    </row>
    <row r="8" spans="1:2" ht="16">
      <c r="A8" s="7">
        <v>1946</v>
      </c>
      <c r="B8" s="33">
        <v>32576.866058740496</v>
      </c>
    </row>
    <row r="9" spans="1:2" ht="16">
      <c r="A9" s="7">
        <v>1947</v>
      </c>
      <c r="B9" s="33">
        <v>32949.069787169996</v>
      </c>
    </row>
    <row r="10" spans="1:2" ht="16">
      <c r="A10" s="7">
        <v>1948</v>
      </c>
      <c r="B10" s="33">
        <v>33321.273515599496</v>
      </c>
    </row>
    <row r="11" spans="1:2" ht="16">
      <c r="A11" s="7">
        <v>1949</v>
      </c>
      <c r="B11" s="33">
        <v>33693.477244028996</v>
      </c>
    </row>
    <row r="12" spans="1:2" ht="16">
      <c r="A12" s="7">
        <v>1950</v>
      </c>
      <c r="B12" s="33">
        <v>34065.680972458496</v>
      </c>
    </row>
    <row r="13" spans="1:2" ht="16">
      <c r="A13" s="7">
        <v>1951</v>
      </c>
      <c r="B13" s="33">
        <v>34437.884700887997</v>
      </c>
    </row>
    <row r="14" spans="1:2" ht="16">
      <c r="A14" s="7">
        <v>1952</v>
      </c>
      <c r="B14" s="33">
        <v>34810.088429317497</v>
      </c>
    </row>
    <row r="15" spans="1:2" ht="16">
      <c r="A15" s="7">
        <v>1953</v>
      </c>
      <c r="B15" s="33">
        <v>35182.292157746997</v>
      </c>
    </row>
    <row r="16" spans="1:2" ht="16">
      <c r="A16" s="7">
        <v>1954</v>
      </c>
      <c r="B16" s="33">
        <v>35554.495886176497</v>
      </c>
    </row>
    <row r="17" spans="1:2" ht="16">
      <c r="A17" s="7">
        <v>1955</v>
      </c>
      <c r="B17" s="33">
        <v>35926.699614605997</v>
      </c>
    </row>
    <row r="18" spans="1:2" ht="16">
      <c r="A18" s="7">
        <v>1956</v>
      </c>
      <c r="B18" s="33">
        <v>36298.903343035498</v>
      </c>
    </row>
    <row r="19" spans="1:2" ht="16">
      <c r="A19" s="7">
        <v>1957</v>
      </c>
      <c r="B19" s="33">
        <v>36671.107071464998</v>
      </c>
    </row>
    <row r="20" spans="1:2" ht="16">
      <c r="A20" s="7">
        <v>1958</v>
      </c>
      <c r="B20" s="33">
        <v>37043.310799894498</v>
      </c>
    </row>
    <row r="21" spans="1:2" ht="16">
      <c r="A21" s="7">
        <v>1959</v>
      </c>
      <c r="B21" s="33">
        <v>37415.514528323998</v>
      </c>
    </row>
    <row r="22" spans="1:2" ht="16">
      <c r="A22" s="7">
        <v>1960</v>
      </c>
      <c r="B22" s="33">
        <v>37787.718256753498</v>
      </c>
    </row>
    <row r="23" spans="1:2" ht="16">
      <c r="A23" s="7">
        <v>1961</v>
      </c>
      <c r="B23" s="33">
        <v>38159.921985182998</v>
      </c>
    </row>
    <row r="24" spans="1:2" ht="16">
      <c r="A24" s="7">
        <v>1962</v>
      </c>
      <c r="B24" s="33">
        <v>38532.125713612499</v>
      </c>
    </row>
    <row r="25" spans="1:2" ht="16">
      <c r="A25" s="7">
        <v>1963</v>
      </c>
      <c r="B25" s="33">
        <v>38904.329442041999</v>
      </c>
    </row>
    <row r="26" spans="1:2" ht="16">
      <c r="A26" s="7">
        <v>1964</v>
      </c>
      <c r="B26" s="33">
        <v>39276.533170471499</v>
      </c>
    </row>
    <row r="27" spans="1:2" ht="16">
      <c r="A27" s="7">
        <v>1965</v>
      </c>
      <c r="B27" s="33">
        <v>39648.736898900999</v>
      </c>
    </row>
    <row r="28" spans="1:2" ht="16">
      <c r="A28" s="7">
        <v>1966</v>
      </c>
      <c r="B28" s="33">
        <v>40020.940627330499</v>
      </c>
    </row>
    <row r="29" spans="1:2" ht="16">
      <c r="A29" s="7">
        <v>1967</v>
      </c>
      <c r="B29" s="34">
        <v>40393.14435576</v>
      </c>
    </row>
    <row r="30" spans="1:2" ht="16">
      <c r="A30" s="7">
        <v>1968</v>
      </c>
      <c r="B30" s="34">
        <v>42180.720384</v>
      </c>
    </row>
    <row r="31" spans="1:2" ht="16">
      <c r="A31" s="7">
        <v>1969</v>
      </c>
      <c r="B31" s="34">
        <v>43823.760249449995</v>
      </c>
    </row>
    <row r="32" spans="1:2" ht="16">
      <c r="A32" s="7">
        <v>1970</v>
      </c>
      <c r="B32" s="34">
        <v>43540.184693179996</v>
      </c>
    </row>
    <row r="33" spans="1:2" ht="16">
      <c r="A33" s="7">
        <v>1971</v>
      </c>
      <c r="B33" s="34">
        <v>43037.376310500003</v>
      </c>
    </row>
    <row r="34" spans="1:2" ht="16">
      <c r="A34" s="7">
        <v>1972</v>
      </c>
      <c r="B34" s="34">
        <v>44855.965062000003</v>
      </c>
    </row>
    <row r="35" spans="1:2" ht="16">
      <c r="A35" s="7">
        <v>1973</v>
      </c>
      <c r="B35" s="34">
        <v>45928.961645269999</v>
      </c>
    </row>
    <row r="36" spans="1:2" ht="16">
      <c r="A36" s="7">
        <v>1974</v>
      </c>
      <c r="B36" s="34">
        <v>44449.183064900004</v>
      </c>
    </row>
    <row r="37" spans="1:2" ht="16">
      <c r="A37" s="7">
        <v>1975</v>
      </c>
      <c r="B37" s="34">
        <v>43199.3647662</v>
      </c>
    </row>
    <row r="38" spans="1:2" ht="16">
      <c r="A38" s="7">
        <v>1976</v>
      </c>
      <c r="B38" s="34">
        <v>44218.261148179998</v>
      </c>
    </row>
    <row r="39" spans="1:2" ht="16">
      <c r="A39" s="7">
        <v>1977</v>
      </c>
      <c r="B39" s="34">
        <v>44503.539353669999</v>
      </c>
    </row>
    <row r="40" spans="1:2" ht="16">
      <c r="A40" s="7">
        <v>1978</v>
      </c>
      <c r="B40" s="34">
        <v>45830.925310829996</v>
      </c>
    </row>
    <row r="41" spans="1:2" ht="16">
      <c r="A41" s="7">
        <v>1979</v>
      </c>
      <c r="B41" s="34">
        <v>45981.167849400001</v>
      </c>
    </row>
    <row r="42" spans="1:2" ht="16">
      <c r="A42" s="7">
        <v>1980</v>
      </c>
      <c r="B42" s="34">
        <v>44593.707308160003</v>
      </c>
    </row>
    <row r="43" spans="1:2" ht="16">
      <c r="A43" s="7">
        <v>1981</v>
      </c>
      <c r="B43" s="34">
        <v>43684.757253759999</v>
      </c>
    </row>
    <row r="44" spans="1:2" ht="16">
      <c r="A44" s="7">
        <v>1982</v>
      </c>
      <c r="B44" s="34">
        <v>43526.37390816</v>
      </c>
    </row>
    <row r="45" spans="1:2" ht="16">
      <c r="A45" s="7">
        <v>1983</v>
      </c>
      <c r="B45" s="34">
        <v>43662.879794799999</v>
      </c>
    </row>
    <row r="46" spans="1:2" ht="16">
      <c r="A46" s="7">
        <v>1984</v>
      </c>
      <c r="B46" s="34">
        <v>44847.987503280005</v>
      </c>
    </row>
    <row r="47" spans="1:2" ht="16">
      <c r="A47" s="7">
        <v>1985</v>
      </c>
      <c r="B47" s="34">
        <v>45633.814211550001</v>
      </c>
    </row>
    <row r="48" spans="1:2" ht="16">
      <c r="A48" s="7">
        <v>1986</v>
      </c>
      <c r="B48" s="34">
        <v>47175.880140300003</v>
      </c>
    </row>
    <row r="49" spans="1:2" ht="16">
      <c r="A49" s="7">
        <v>1987</v>
      </c>
      <c r="B49" s="34">
        <v>47837.218924350003</v>
      </c>
    </row>
    <row r="50" spans="1:2" ht="16">
      <c r="A50" s="7">
        <v>1988</v>
      </c>
      <c r="B50" s="34">
        <v>48332.844050699998</v>
      </c>
    </row>
    <row r="51" spans="1:2" ht="16">
      <c r="A51" s="7">
        <v>1989</v>
      </c>
      <c r="B51" s="34">
        <v>49108.085760499998</v>
      </c>
    </row>
    <row r="52" spans="1:2" ht="16">
      <c r="A52" s="7">
        <v>1990</v>
      </c>
      <c r="B52" s="34">
        <v>48160.990993319996</v>
      </c>
    </row>
    <row r="53" spans="1:2" ht="16">
      <c r="A53" s="7">
        <v>1991</v>
      </c>
      <c r="B53" s="34">
        <v>47066.745869679995</v>
      </c>
    </row>
    <row r="54" spans="1:2" ht="16">
      <c r="A54" s="7">
        <v>1992</v>
      </c>
      <c r="B54" s="34">
        <v>46638.35565818</v>
      </c>
    </row>
    <row r="55" spans="1:2" ht="16">
      <c r="A55" s="7">
        <v>1993</v>
      </c>
      <c r="B55" s="34">
        <v>46465.403318640005</v>
      </c>
    </row>
    <row r="56" spans="1:2" ht="16">
      <c r="A56" s="7">
        <v>1994</v>
      </c>
      <c r="B56" s="34">
        <v>47113.480372800004</v>
      </c>
    </row>
    <row r="57" spans="1:2" ht="16">
      <c r="A57" s="7">
        <v>1995</v>
      </c>
      <c r="B57" s="34">
        <v>48450.49349678</v>
      </c>
    </row>
    <row r="58" spans="1:2" ht="16">
      <c r="A58" s="7">
        <v>1996</v>
      </c>
      <c r="B58" s="34">
        <v>49103.790824879994</v>
      </c>
    </row>
    <row r="59" spans="1:2" ht="16">
      <c r="A59" s="7">
        <v>1997</v>
      </c>
      <c r="B59" s="34">
        <v>50355.64906561</v>
      </c>
    </row>
    <row r="60" spans="1:2" ht="16">
      <c r="A60" s="7">
        <v>1998</v>
      </c>
      <c r="B60" s="34">
        <v>52053.539336819995</v>
      </c>
    </row>
    <row r="61" spans="1:2" ht="16">
      <c r="A61" s="7">
        <v>1999</v>
      </c>
      <c r="B61" s="34">
        <v>53323.048602499999</v>
      </c>
    </row>
    <row r="62" spans="1:2" ht="16">
      <c r="A62" s="7">
        <v>2000</v>
      </c>
      <c r="B62" s="34">
        <v>53471.754129969995</v>
      </c>
    </row>
    <row r="63" spans="1:2" ht="16">
      <c r="A63" s="7">
        <v>2001</v>
      </c>
      <c r="B63" s="34">
        <v>52499.253011339999</v>
      </c>
    </row>
    <row r="64" spans="1:2" ht="16">
      <c r="A64" s="7">
        <v>2002</v>
      </c>
      <c r="B64" s="34">
        <v>51874.339313280005</v>
      </c>
    </row>
    <row r="65" spans="1:2" ht="16">
      <c r="A65" s="7">
        <v>2003</v>
      </c>
      <c r="B65" s="34">
        <v>51673.001253679999</v>
      </c>
    </row>
    <row r="66" spans="1:2" ht="16">
      <c r="A66" s="7">
        <v>2004</v>
      </c>
      <c r="B66" s="34">
        <v>51263.165640129999</v>
      </c>
    </row>
    <row r="67" spans="1:2" ht="16">
      <c r="A67" s="7">
        <v>2005</v>
      </c>
      <c r="B67" s="34">
        <v>51711.127390879999</v>
      </c>
    </row>
    <row r="68" spans="1:2" ht="16">
      <c r="A68" s="7">
        <v>2006</v>
      </c>
      <c r="B68" s="34">
        <v>52147.938446660002</v>
      </c>
    </row>
    <row r="69" spans="1:2" ht="16">
      <c r="A69" s="7">
        <v>2007</v>
      </c>
      <c r="B69" s="34">
        <v>52544.346582240003</v>
      </c>
    </row>
    <row r="70" spans="1:2" ht="16">
      <c r="A70" s="7">
        <v>2008</v>
      </c>
      <c r="B70" s="34">
        <v>50766.18082904</v>
      </c>
    </row>
    <row r="71" spans="1:2" ht="16">
      <c r="A71" s="7">
        <v>2009</v>
      </c>
      <c r="B71" s="34">
        <v>50351.704299960009</v>
      </c>
    </row>
    <row r="72" spans="1:2" ht="16">
      <c r="A72" s="7">
        <v>2010</v>
      </c>
      <c r="B72" s="34">
        <v>49309</v>
      </c>
    </row>
    <row r="73" spans="1:2" ht="16">
      <c r="A73" s="7">
        <v>2011</v>
      </c>
      <c r="B73" s="33">
        <v>49456.007431537997</v>
      </c>
    </row>
    <row r="74" spans="1:2" ht="16">
      <c r="A74" s="7">
        <v>2012</v>
      </c>
      <c r="B74" s="33">
        <v>49603.014863075994</v>
      </c>
    </row>
    <row r="75" spans="1:2" ht="16">
      <c r="A75" s="7">
        <v>2013</v>
      </c>
      <c r="B75" s="33">
        <v>49750.022294613991</v>
      </c>
    </row>
    <row r="76" spans="1:2" ht="16">
      <c r="A76" s="7">
        <v>2014</v>
      </c>
      <c r="B76" s="33">
        <v>49897.029726151988</v>
      </c>
    </row>
    <row r="77" spans="1:2" ht="16">
      <c r="A77" s="7">
        <v>2015</v>
      </c>
      <c r="B77" s="33">
        <v>50044.037157689985</v>
      </c>
    </row>
    <row r="78" spans="1:2" ht="16">
      <c r="A78" s="7">
        <v>2016</v>
      </c>
      <c r="B78" s="33">
        <v>50191.044589227982</v>
      </c>
    </row>
    <row r="79" spans="1:2" ht="16">
      <c r="A79" s="7">
        <v>2017</v>
      </c>
      <c r="B79" s="33">
        <v>50338.052020765979</v>
      </c>
    </row>
    <row r="80" spans="1:2" ht="16">
      <c r="A80" s="7">
        <v>2018</v>
      </c>
      <c r="B80" s="33">
        <v>50485.059452303976</v>
      </c>
    </row>
    <row r="81" spans="1:2" ht="16">
      <c r="A81" s="7">
        <v>2019</v>
      </c>
      <c r="B81" s="33">
        <v>50632.066883841973</v>
      </c>
    </row>
    <row r="82" spans="1:2" ht="16">
      <c r="A82" s="7">
        <v>2020</v>
      </c>
      <c r="B82" s="33">
        <v>50779.07431537997</v>
      </c>
    </row>
    <row r="83" spans="1:2" ht="16">
      <c r="A83" s="7">
        <v>2021</v>
      </c>
      <c r="B83" s="33">
        <v>50926.081746917967</v>
      </c>
    </row>
    <row r="84" spans="1:2" ht="16">
      <c r="A84" s="7">
        <v>2022</v>
      </c>
      <c r="B84" s="33">
        <v>51073.089178455964</v>
      </c>
    </row>
    <row r="85" spans="1:2" ht="16">
      <c r="A85" s="7">
        <v>2023</v>
      </c>
      <c r="B85" s="33">
        <v>51220.096609993961</v>
      </c>
    </row>
    <row r="86" spans="1:2" ht="16">
      <c r="A86" s="7">
        <v>2024</v>
      </c>
      <c r="B86" s="33">
        <v>51367.104041531959</v>
      </c>
    </row>
    <row r="87" spans="1:2" ht="16">
      <c r="A87" s="7">
        <v>2025</v>
      </c>
      <c r="B87" s="33">
        <v>51514.111473069956</v>
      </c>
    </row>
    <row r="88" spans="1:2" ht="16">
      <c r="A88" s="7">
        <v>2026</v>
      </c>
      <c r="B88" s="33">
        <v>51661.118904607953</v>
      </c>
    </row>
    <row r="89" spans="1:2" ht="16">
      <c r="A89" s="7">
        <v>2027</v>
      </c>
      <c r="B89" s="33">
        <v>51808.12633614595</v>
      </c>
    </row>
    <row r="90" spans="1:2" ht="16">
      <c r="A90" s="7">
        <v>2028</v>
      </c>
      <c r="B90" s="33">
        <v>51955.133767683947</v>
      </c>
    </row>
    <row r="91" spans="1:2" ht="16">
      <c r="A91" s="7">
        <v>2029</v>
      </c>
      <c r="B91" s="33">
        <v>52102.141199221944</v>
      </c>
    </row>
    <row r="92" spans="1:2" ht="16">
      <c r="A92" s="7">
        <v>2030</v>
      </c>
      <c r="B92" s="33">
        <v>52249.148630759941</v>
      </c>
    </row>
    <row r="93" spans="1:2" ht="16">
      <c r="A93" s="7">
        <v>2031</v>
      </c>
      <c r="B93" s="33">
        <v>52396.156062297938</v>
      </c>
    </row>
    <row r="94" spans="1:2" ht="16">
      <c r="A94" s="7">
        <v>2032</v>
      </c>
      <c r="B94" s="33">
        <v>52543.163493835935</v>
      </c>
    </row>
    <row r="95" spans="1:2" ht="16">
      <c r="A95" s="7">
        <v>2033</v>
      </c>
      <c r="B95" s="33">
        <v>52690.170925373932</v>
      </c>
    </row>
    <row r="96" spans="1:2" ht="16">
      <c r="A96" s="7">
        <v>2034</v>
      </c>
      <c r="B96" s="33">
        <v>52837.178356911929</v>
      </c>
    </row>
    <row r="97" spans="1:2" ht="16">
      <c r="A97" s="7">
        <v>2035</v>
      </c>
      <c r="B97" s="33">
        <v>52984.185788449926</v>
      </c>
    </row>
    <row r="98" spans="1:2" ht="16">
      <c r="A98" s="7">
        <v>2036</v>
      </c>
      <c r="B98" s="33">
        <v>53131.193219987923</v>
      </c>
    </row>
    <row r="99" spans="1:2" ht="16">
      <c r="A99" s="7">
        <v>2037</v>
      </c>
      <c r="B99" s="33">
        <v>53278.20065152592</v>
      </c>
    </row>
    <row r="100" spans="1:2" ht="16">
      <c r="A100" s="7">
        <v>2038</v>
      </c>
      <c r="B100" s="33">
        <v>53425.208083063917</v>
      </c>
    </row>
    <row r="101" spans="1:2" ht="16">
      <c r="A101" s="7">
        <v>2039</v>
      </c>
      <c r="B101" s="33">
        <v>53572.215514601914</v>
      </c>
    </row>
    <row r="102" spans="1:2" ht="16">
      <c r="A102" s="7">
        <v>2040</v>
      </c>
      <c r="B102" s="33">
        <v>53719.222946139911</v>
      </c>
    </row>
    <row r="104" spans="1:2">
      <c r="A104" s="30" t="s">
        <v>20</v>
      </c>
    </row>
    <row r="105" spans="1:2">
      <c r="A105" s="30">
        <v>1940</v>
      </c>
      <c r="B105" s="32">
        <v>37325470</v>
      </c>
    </row>
    <row r="106" spans="1:2">
      <c r="A106" s="30">
        <v>1950</v>
      </c>
      <c r="B106" s="32">
        <v>46137078</v>
      </c>
    </row>
    <row r="107" spans="1:2">
      <c r="A107" s="30">
        <v>1960</v>
      </c>
      <c r="B107" s="32">
        <v>58326357</v>
      </c>
    </row>
    <row r="108" spans="1:2">
      <c r="A108" s="30">
        <v>1970</v>
      </c>
      <c r="B108" s="32">
        <v>68704315</v>
      </c>
    </row>
    <row r="109" spans="1:2">
      <c r="A109" s="30">
        <v>1980</v>
      </c>
      <c r="B109" s="32">
        <v>88410627</v>
      </c>
    </row>
    <row r="110" spans="1:2">
      <c r="A110" s="30">
        <v>1990</v>
      </c>
      <c r="B110" s="32">
        <v>102263678</v>
      </c>
    </row>
    <row r="111" spans="1:2">
      <c r="A111" s="30">
        <v>2000</v>
      </c>
      <c r="B111" s="32">
        <v>115904641</v>
      </c>
    </row>
    <row r="112" spans="1:2">
      <c r="A112" s="30">
        <v>2010</v>
      </c>
      <c r="B112" s="32">
        <v>120695807.49453177</v>
      </c>
    </row>
    <row r="113" spans="1:2">
      <c r="A113" s="30">
        <v>2020</v>
      </c>
      <c r="B113" s="32">
        <v>128265463.1174745</v>
      </c>
    </row>
    <row r="114" spans="1:2">
      <c r="A114" s="30">
        <v>2030</v>
      </c>
      <c r="B114" s="32">
        <v>138876044.55592933</v>
      </c>
    </row>
    <row r="115" spans="1:2">
      <c r="A115" s="30">
        <v>2040</v>
      </c>
      <c r="B115" s="32">
        <v>149709311.07947069</v>
      </c>
    </row>
    <row r="117" spans="1:2">
      <c r="A117" s="31" t="s">
        <v>21</v>
      </c>
    </row>
    <row r="118" spans="1:2">
      <c r="A118" s="36">
        <v>1940</v>
      </c>
      <c r="B118" s="37">
        <v>3770363</v>
      </c>
    </row>
    <row r="119" spans="1:2">
      <c r="A119" s="36">
        <v>1991</v>
      </c>
      <c r="B119" s="37">
        <v>3770363</v>
      </c>
    </row>
    <row r="120" spans="1:2">
      <c r="A120" s="36">
        <v>1992</v>
      </c>
      <c r="B120" s="37">
        <v>3713400</v>
      </c>
    </row>
    <row r="121" spans="1:2">
      <c r="A121" s="36">
        <v>1993</v>
      </c>
      <c r="B121" s="37">
        <v>4070307</v>
      </c>
    </row>
    <row r="122" spans="1:2">
      <c r="A122" s="36">
        <v>1994</v>
      </c>
      <c r="B122" s="37">
        <v>4895892</v>
      </c>
    </row>
    <row r="123" spans="1:2">
      <c r="A123" s="36">
        <v>1995</v>
      </c>
      <c r="B123" s="37">
        <v>5088061</v>
      </c>
    </row>
    <row r="124" spans="1:2">
      <c r="A124" s="36">
        <v>1996</v>
      </c>
      <c r="B124" s="37">
        <v>5670665</v>
      </c>
    </row>
    <row r="125" spans="1:2">
      <c r="A125" s="36">
        <v>1997</v>
      </c>
      <c r="B125" s="37">
        <v>5359858</v>
      </c>
    </row>
    <row r="126" spans="1:2">
      <c r="A126" s="36">
        <v>1998</v>
      </c>
      <c r="B126" s="37">
        <v>6239978</v>
      </c>
    </row>
    <row r="127" spans="1:2">
      <c r="A127" s="36">
        <v>1999</v>
      </c>
      <c r="B127" s="37">
        <v>6647071</v>
      </c>
    </row>
    <row r="128" spans="1:2">
      <c r="A128" s="36">
        <v>2000</v>
      </c>
      <c r="B128" s="37">
        <v>6685481</v>
      </c>
    </row>
    <row r="129" spans="1:2">
      <c r="A129" s="36">
        <v>2001</v>
      </c>
      <c r="B129" s="37">
        <v>6281443</v>
      </c>
    </row>
    <row r="130" spans="1:2">
      <c r="A130" s="36">
        <v>2002</v>
      </c>
      <c r="B130" s="37">
        <v>6746326</v>
      </c>
    </row>
    <row r="131" spans="1:2">
      <c r="A131" s="36">
        <v>2003</v>
      </c>
      <c r="B131" s="37">
        <v>6807262</v>
      </c>
    </row>
    <row r="132" spans="1:2">
      <c r="A132" s="36">
        <v>2004</v>
      </c>
      <c r="B132" s="37">
        <v>7401067</v>
      </c>
    </row>
    <row r="133" spans="1:2">
      <c r="A133" s="36">
        <v>2005</v>
      </c>
      <c r="B133" s="37">
        <v>8607501</v>
      </c>
    </row>
    <row r="134" spans="1:2">
      <c r="A134" s="36">
        <v>2006</v>
      </c>
      <c r="B134" s="37">
        <v>7069296</v>
      </c>
    </row>
    <row r="135" spans="1:2">
      <c r="A135" s="36">
        <v>2007</v>
      </c>
      <c r="B135" s="37">
        <v>6406597</v>
      </c>
    </row>
    <row r="136" spans="1:2">
      <c r="A136" s="36">
        <v>2008</v>
      </c>
      <c r="B136" s="37">
        <v>5833354</v>
      </c>
    </row>
    <row r="137" spans="1:2">
      <c r="A137" s="36">
        <v>2009</v>
      </c>
      <c r="B137" s="37">
        <v>5157712</v>
      </c>
    </row>
    <row r="138" spans="1:2">
      <c r="A138" s="36">
        <v>2010</v>
      </c>
      <c r="B138" s="37">
        <v>5167210</v>
      </c>
    </row>
    <row r="139" spans="1:2">
      <c r="A139" s="36">
        <v>2011</v>
      </c>
      <c r="B139" s="37">
        <v>5600000</v>
      </c>
    </row>
    <row r="140" spans="1:2">
      <c r="A140" s="36">
        <v>2040</v>
      </c>
      <c r="B140" s="37">
        <v>5600000</v>
      </c>
    </row>
    <row r="142" spans="1:2">
      <c r="A142" s="35" t="s">
        <v>22</v>
      </c>
    </row>
    <row r="143" spans="1:2">
      <c r="A143" s="35">
        <v>1940</v>
      </c>
      <c r="B143" s="38">
        <v>3.5408687151159786</v>
      </c>
    </row>
    <row r="144" spans="1:2">
      <c r="A144" s="35">
        <v>1950</v>
      </c>
      <c r="B144" s="38">
        <v>3.279917250069456</v>
      </c>
    </row>
    <row r="145" spans="1:2">
      <c r="A145" s="35">
        <v>1960</v>
      </c>
      <c r="B145" s="38">
        <v>3.0744792615798033</v>
      </c>
    </row>
    <row r="146" spans="1:2">
      <c r="A146" s="35">
        <v>1970</v>
      </c>
      <c r="B146" s="38">
        <v>2.9590867909824876</v>
      </c>
    </row>
    <row r="147" spans="1:2">
      <c r="A147" s="35">
        <v>1980</v>
      </c>
      <c r="B147" s="38">
        <v>2.5623865217017405</v>
      </c>
    </row>
    <row r="148" spans="1:2">
      <c r="A148" s="35">
        <v>1990</v>
      </c>
      <c r="B148" s="38">
        <v>2.4320450610039668</v>
      </c>
    </row>
    <row r="149" spans="1:2">
      <c r="A149" s="35">
        <v>2000</v>
      </c>
      <c r="B149" s="38">
        <v>2.4280469148772048</v>
      </c>
    </row>
    <row r="150" spans="1:2">
      <c r="A150" s="35">
        <v>2010</v>
      </c>
      <c r="B150" s="18">
        <v>2.5580469148772047</v>
      </c>
    </row>
    <row r="151" spans="1:2">
      <c r="A151" s="35">
        <v>2020</v>
      </c>
      <c r="B151" s="18">
        <v>2.6180469148772048</v>
      </c>
    </row>
    <row r="152" spans="1:2">
      <c r="A152" s="35">
        <v>2030</v>
      </c>
      <c r="B152" s="18">
        <v>2.6180469148772048</v>
      </c>
    </row>
    <row r="153" spans="1:2">
      <c r="A153" s="35">
        <v>2040</v>
      </c>
      <c r="B153" s="18">
        <v>2.6180469148772048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HH Income</vt:lpstr>
      <vt:lpstr>Housing</vt:lpstr>
      <vt:lpstr>Units Shipped</vt:lpstr>
      <vt:lpstr>HVAC Durability Data.csv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Farr</dc:creator>
  <cp:lastModifiedBy>Warren Farr</cp:lastModifiedBy>
  <dcterms:created xsi:type="dcterms:W3CDTF">2009-01-02T02:04:11Z</dcterms:created>
  <dcterms:modified xsi:type="dcterms:W3CDTF">2012-03-24T13:32:07Z</dcterms:modified>
</cp:coreProperties>
</file>