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albany-my.sharepoint.com/personal/ssalazar_albany_edu/Documents/Board of Finance 19-20/"/>
    </mc:Choice>
  </mc:AlternateContent>
  <xr:revisionPtr revIDLastSave="7" documentId="13_ncr:1_{8E6B6A10-A8D3-4C24-9140-908DE8287EEB}" xr6:coauthVersionLast="45" xr6:coauthVersionMax="45" xr10:uidLastSave="{A7AFF33E-1C4B-F347-AAD3-26378D11B0DE}"/>
  <bookViews>
    <workbookView xWindow="0" yWindow="0" windowWidth="12760" windowHeight="16000" xr2:uid="{00000000-000D-0000-FFFF-FFFF00000000}"/>
  </bookViews>
  <sheets>
    <sheet name="Internal Budget" sheetId="1" r:id="rId1"/>
    <sheet name="External Budget" sheetId="5" r:id="rId2"/>
  </sheets>
  <definedNames>
    <definedName name="_xlnm._FilterDatabase" localSheetId="1" hidden="1">'External Budget'!$A$1:$A$607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07" i="5" l="1"/>
  <c r="XFD134" i="1"/>
  <c r="D301" i="5"/>
  <c r="E301" i="5"/>
  <c r="F302" i="5"/>
  <c r="E508" i="5"/>
  <c r="E229" i="5"/>
  <c r="E83" i="5"/>
  <c r="E78" i="5"/>
  <c r="E73" i="5"/>
  <c r="E66" i="5"/>
  <c r="E57" i="5"/>
  <c r="E54" i="5"/>
  <c r="E42" i="5"/>
  <c r="E28" i="5"/>
  <c r="E20" i="5"/>
  <c r="E15" i="5"/>
  <c r="E12" i="5"/>
  <c r="E9" i="5"/>
  <c r="E2" i="5"/>
  <c r="E582" i="5"/>
  <c r="E587" i="5"/>
  <c r="E590" i="5"/>
  <c r="E598" i="5"/>
  <c r="E602" i="5"/>
  <c r="XFD151" i="1"/>
  <c r="E205" i="5"/>
  <c r="F206" i="5"/>
  <c r="E122" i="5"/>
  <c r="E341" i="5"/>
  <c r="E521" i="5"/>
  <c r="E532" i="5"/>
  <c r="E117" i="5"/>
  <c r="E214" i="5"/>
  <c r="F222" i="5"/>
  <c r="E357" i="5"/>
  <c r="E128" i="5"/>
  <c r="F139" i="5"/>
  <c r="E370" i="5"/>
  <c r="D370" i="5"/>
  <c r="F236" i="5"/>
  <c r="E91" i="5"/>
  <c r="C15" i="1"/>
  <c r="D2" i="5"/>
  <c r="F2" i="5"/>
  <c r="F3" i="5"/>
  <c r="F4" i="5"/>
  <c r="F5" i="5"/>
  <c r="F6" i="5"/>
  <c r="F7" i="5"/>
  <c r="F8" i="5"/>
  <c r="D9" i="5"/>
  <c r="F9" i="5"/>
  <c r="F10" i="5"/>
  <c r="F11" i="5"/>
  <c r="D12" i="5"/>
  <c r="F12" i="5"/>
  <c r="F13" i="5"/>
  <c r="D15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D28" i="5"/>
  <c r="F28" i="5"/>
  <c r="F29" i="5"/>
  <c r="F30" i="5"/>
  <c r="F31" i="5"/>
  <c r="F32" i="5"/>
  <c r="F33" i="5"/>
  <c r="F34" i="5"/>
  <c r="F35" i="5"/>
  <c r="D36" i="5"/>
  <c r="F36" i="5"/>
  <c r="F37" i="5"/>
  <c r="F38" i="5"/>
  <c r="F39" i="5"/>
  <c r="F40" i="5"/>
  <c r="F41" i="5"/>
  <c r="D42" i="5"/>
  <c r="F42" i="5"/>
  <c r="F43" i="5"/>
  <c r="F44" i="5"/>
  <c r="F45" i="5"/>
  <c r="F46" i="5"/>
  <c r="F47" i="5"/>
  <c r="F48" i="5"/>
  <c r="F49" i="5"/>
  <c r="F50" i="5"/>
  <c r="F51" i="5"/>
  <c r="F52" i="5"/>
  <c r="F53" i="5"/>
  <c r="D54" i="5"/>
  <c r="F54" i="5"/>
  <c r="F55" i="5"/>
  <c r="F56" i="5"/>
  <c r="D57" i="5"/>
  <c r="F57" i="5"/>
  <c r="F58" i="5"/>
  <c r="F59" i="5"/>
  <c r="F60" i="5"/>
  <c r="F61" i="5"/>
  <c r="F62" i="5"/>
  <c r="F63" i="5"/>
  <c r="F64" i="5"/>
  <c r="F65" i="5"/>
  <c r="D66" i="5"/>
  <c r="F66" i="5"/>
  <c r="F67" i="5"/>
  <c r="F68" i="5"/>
  <c r="F69" i="5"/>
  <c r="F70" i="5"/>
  <c r="F71" i="5"/>
  <c r="F72" i="5"/>
  <c r="D73" i="5"/>
  <c r="F73" i="5"/>
  <c r="F74" i="5"/>
  <c r="F75" i="5"/>
  <c r="F76" i="5"/>
  <c r="F77" i="5"/>
  <c r="D78" i="5"/>
  <c r="F78" i="5"/>
  <c r="F79" i="5"/>
  <c r="F80" i="5"/>
  <c r="F81" i="5"/>
  <c r="F82" i="5"/>
  <c r="D83" i="5"/>
  <c r="F83" i="5"/>
  <c r="F84" i="5"/>
  <c r="F85" i="5"/>
  <c r="F86" i="5"/>
  <c r="F87" i="5"/>
  <c r="F89" i="5"/>
  <c r="F90" i="5"/>
  <c r="F91" i="5"/>
  <c r="D94" i="5"/>
  <c r="E94" i="5"/>
  <c r="F95" i="5"/>
  <c r="F96" i="5"/>
  <c r="F97" i="5"/>
  <c r="F98" i="5"/>
  <c r="F99" i="5"/>
  <c r="F100" i="5"/>
  <c r="F101" i="5"/>
  <c r="D102" i="5"/>
  <c r="E102" i="5"/>
  <c r="F103" i="5"/>
  <c r="F104" i="5"/>
  <c r="F105" i="5"/>
  <c r="F106" i="5"/>
  <c r="F107" i="5"/>
  <c r="F108" i="5"/>
  <c r="D109" i="5"/>
  <c r="E109" i="5"/>
  <c r="F110" i="5"/>
  <c r="F111" i="5"/>
  <c r="F112" i="5"/>
  <c r="F113" i="5"/>
  <c r="F114" i="5"/>
  <c r="F115" i="5"/>
  <c r="F116" i="5"/>
  <c r="D117" i="5"/>
  <c r="F117" i="5"/>
  <c r="F118" i="5"/>
  <c r="F119" i="5"/>
  <c r="F120" i="5"/>
  <c r="F122" i="5"/>
  <c r="F123" i="5"/>
  <c r="F124" i="5"/>
  <c r="F125" i="5"/>
  <c r="F126" i="5"/>
  <c r="F129" i="5"/>
  <c r="F130" i="5"/>
  <c r="F131" i="5"/>
  <c r="D132" i="5"/>
  <c r="F132" i="5"/>
  <c r="F133" i="5"/>
  <c r="F134" i="5"/>
  <c r="F135" i="5"/>
  <c r="F136" i="5"/>
  <c r="F137" i="5"/>
  <c r="F138" i="5"/>
  <c r="D140" i="5"/>
  <c r="E140" i="5"/>
  <c r="F141" i="5"/>
  <c r="F142" i="5"/>
  <c r="F143" i="5"/>
  <c r="D144" i="5"/>
  <c r="E144" i="5"/>
  <c r="F144" i="5"/>
  <c r="F145" i="5"/>
  <c r="F146" i="5"/>
  <c r="F147" i="5"/>
  <c r="F148" i="5"/>
  <c r="D149" i="5"/>
  <c r="E149" i="5"/>
  <c r="F149" i="5"/>
  <c r="F150" i="5"/>
  <c r="F151" i="5"/>
  <c r="F152" i="5"/>
  <c r="F153" i="5"/>
  <c r="F154" i="5"/>
  <c r="F155" i="5"/>
  <c r="F156" i="5"/>
  <c r="D157" i="5"/>
  <c r="E157" i="5"/>
  <c r="F158" i="5"/>
  <c r="F159" i="5"/>
  <c r="D160" i="5"/>
  <c r="E160" i="5"/>
  <c r="F161" i="5"/>
  <c r="F162" i="5"/>
  <c r="F163" i="5"/>
  <c r="F164" i="5"/>
  <c r="F165" i="5"/>
  <c r="F166" i="5"/>
  <c r="F167" i="5"/>
  <c r="F168" i="5"/>
  <c r="F169" i="5"/>
  <c r="F170" i="5"/>
  <c r="F171" i="5"/>
  <c r="D172" i="5"/>
  <c r="E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D186" i="5"/>
  <c r="E186" i="5"/>
  <c r="F187" i="5"/>
  <c r="F188" i="5"/>
  <c r="F189" i="5"/>
  <c r="F190" i="5"/>
  <c r="F191" i="5"/>
  <c r="D192" i="5"/>
  <c r="E192" i="5"/>
  <c r="F192" i="5"/>
  <c r="F193" i="5"/>
  <c r="F194" i="5"/>
  <c r="F195" i="5"/>
  <c r="F196" i="5"/>
  <c r="F197" i="5"/>
  <c r="D198" i="5"/>
  <c r="E198" i="5"/>
  <c r="F199" i="5"/>
  <c r="F200" i="5"/>
  <c r="F201" i="5"/>
  <c r="F202" i="5"/>
  <c r="F203" i="5"/>
  <c r="F204" i="5"/>
  <c r="F205" i="5"/>
  <c r="F208" i="5"/>
  <c r="F209" i="5"/>
  <c r="F210" i="5"/>
  <c r="F211" i="5"/>
  <c r="F212" i="5"/>
  <c r="F213" i="5"/>
  <c r="D214" i="5"/>
  <c r="F214" i="5"/>
  <c r="F215" i="5"/>
  <c r="F216" i="5"/>
  <c r="F217" i="5"/>
  <c r="F218" i="5"/>
  <c r="F219" i="5"/>
  <c r="F220" i="5"/>
  <c r="F221" i="5"/>
  <c r="D223" i="5"/>
  <c r="E223" i="5"/>
  <c r="F223" i="5"/>
  <c r="F224" i="5"/>
  <c r="F225" i="5"/>
  <c r="F226" i="5"/>
  <c r="F227" i="5"/>
  <c r="F228" i="5"/>
  <c r="D229" i="5"/>
  <c r="F229" i="5"/>
  <c r="F230" i="5"/>
  <c r="F231" i="5"/>
  <c r="F232" i="5"/>
  <c r="F233" i="5"/>
  <c r="D234" i="5"/>
  <c r="E234" i="5"/>
  <c r="F235" i="5"/>
  <c r="F237" i="5"/>
  <c r="D238" i="5"/>
  <c r="F238" i="5"/>
  <c r="F239" i="5"/>
  <c r="F240" i="5"/>
  <c r="F241" i="5"/>
  <c r="F242" i="5"/>
  <c r="F243" i="5"/>
  <c r="D244" i="5"/>
  <c r="E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D259" i="5"/>
  <c r="E259" i="5"/>
  <c r="F259" i="5"/>
  <c r="F260" i="5"/>
  <c r="F261" i="5"/>
  <c r="F262" i="5"/>
  <c r="F263" i="5"/>
  <c r="D264" i="5"/>
  <c r="E264" i="5"/>
  <c r="F265" i="5"/>
  <c r="F266" i="5"/>
  <c r="F267" i="5"/>
  <c r="F268" i="5"/>
  <c r="F269" i="5"/>
  <c r="F270" i="5"/>
  <c r="F271" i="5"/>
  <c r="D272" i="5"/>
  <c r="E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D293" i="5"/>
  <c r="E293" i="5"/>
  <c r="F294" i="5"/>
  <c r="D295" i="5"/>
  <c r="E295" i="5"/>
  <c r="F296" i="5"/>
  <c r="F297" i="5"/>
  <c r="D298" i="5"/>
  <c r="E298" i="5"/>
  <c r="F299" i="5"/>
  <c r="F300" i="5"/>
  <c r="F301" i="5"/>
  <c r="D329" i="5"/>
  <c r="E329" i="5"/>
  <c r="F330" i="5"/>
  <c r="F331" i="5"/>
  <c r="F332" i="5"/>
  <c r="F333" i="5"/>
  <c r="F334" i="5"/>
  <c r="F335" i="5"/>
  <c r="D336" i="5"/>
  <c r="E336" i="5"/>
  <c r="F337" i="5"/>
  <c r="F338" i="5"/>
  <c r="F339" i="5"/>
  <c r="F340" i="5"/>
  <c r="D341" i="5"/>
  <c r="F341" i="5"/>
  <c r="F342" i="5"/>
  <c r="F343" i="5"/>
  <c r="F344" i="5"/>
  <c r="D346" i="5"/>
  <c r="E346" i="5"/>
  <c r="F347" i="5"/>
  <c r="F348" i="5"/>
  <c r="F349" i="5"/>
  <c r="F350" i="5"/>
  <c r="F351" i="5"/>
  <c r="F352" i="5"/>
  <c r="F353" i="5"/>
  <c r="F354" i="5"/>
  <c r="F355" i="5"/>
  <c r="F356" i="5"/>
  <c r="D357" i="5"/>
  <c r="F357" i="5"/>
  <c r="F358" i="5"/>
  <c r="F359" i="5"/>
  <c r="F360" i="5"/>
  <c r="F361" i="5"/>
  <c r="D363" i="5"/>
  <c r="E363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D387" i="5"/>
  <c r="E387" i="5"/>
  <c r="F388" i="5"/>
  <c r="F389" i="5"/>
  <c r="F390" i="5"/>
  <c r="F391" i="5"/>
  <c r="F392" i="5"/>
  <c r="E393" i="5"/>
  <c r="F393" i="5"/>
  <c r="H397" i="5"/>
  <c r="F394" i="5"/>
  <c r="F395" i="5"/>
  <c r="F396" i="5"/>
  <c r="F397" i="5"/>
  <c r="F398" i="5"/>
  <c r="F399" i="5"/>
  <c r="D400" i="5"/>
  <c r="E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D415" i="5"/>
  <c r="E415" i="5"/>
  <c r="F416" i="5"/>
  <c r="F417" i="5"/>
  <c r="F418" i="5"/>
  <c r="D419" i="5"/>
  <c r="E419" i="5"/>
  <c r="F420" i="5"/>
  <c r="F421" i="5"/>
  <c r="F422" i="5"/>
  <c r="F423" i="5"/>
  <c r="F424" i="5"/>
  <c r="D425" i="5"/>
  <c r="E425" i="5"/>
  <c r="F426" i="5"/>
  <c r="F427" i="5"/>
  <c r="F428" i="5"/>
  <c r="F429" i="5"/>
  <c r="F430" i="5"/>
  <c r="E431" i="5"/>
  <c r="F431" i="5"/>
  <c r="F432" i="5"/>
  <c r="F433" i="5"/>
  <c r="F434" i="5"/>
  <c r="F435" i="5"/>
  <c r="F436" i="5"/>
  <c r="F437" i="5"/>
  <c r="F438" i="5"/>
  <c r="F439" i="5"/>
  <c r="D440" i="5"/>
  <c r="E440" i="5"/>
  <c r="F441" i="5"/>
  <c r="F442" i="5"/>
  <c r="F443" i="5"/>
  <c r="F444" i="5"/>
  <c r="F445" i="5"/>
  <c r="F446" i="5"/>
  <c r="F447" i="5"/>
  <c r="F448" i="5"/>
  <c r="D449" i="5"/>
  <c r="E449" i="5"/>
  <c r="F450" i="5"/>
  <c r="F451" i="5"/>
  <c r="F452" i="5"/>
  <c r="F453" i="5"/>
  <c r="F454" i="5"/>
  <c r="D455" i="5"/>
  <c r="E455" i="5"/>
  <c r="F455" i="5"/>
  <c r="F456" i="5"/>
  <c r="F457" i="5"/>
  <c r="F458" i="5"/>
  <c r="D459" i="5"/>
  <c r="E459" i="5"/>
  <c r="F460" i="5"/>
  <c r="F461" i="5"/>
  <c r="F462" i="5"/>
  <c r="D463" i="5"/>
  <c r="E463" i="5"/>
  <c r="F464" i="5"/>
  <c r="F465" i="5"/>
  <c r="F466" i="5"/>
  <c r="F467" i="5"/>
  <c r="F468" i="5"/>
  <c r="F469" i="5"/>
  <c r="D470" i="5"/>
  <c r="E470" i="5"/>
  <c r="F471" i="5"/>
  <c r="F472" i="5"/>
  <c r="F473" i="5"/>
  <c r="F474" i="5"/>
  <c r="F475" i="5"/>
  <c r="D476" i="5"/>
  <c r="E476" i="5"/>
  <c r="F477" i="5"/>
  <c r="F478" i="5"/>
  <c r="F479" i="5"/>
  <c r="F480" i="5"/>
  <c r="D481" i="5"/>
  <c r="E481" i="5"/>
  <c r="F482" i="5"/>
  <c r="F483" i="5"/>
  <c r="F484" i="5"/>
  <c r="F485" i="5"/>
  <c r="F486" i="5"/>
  <c r="F487" i="5"/>
  <c r="F488" i="5"/>
  <c r="F489" i="5"/>
  <c r="F490" i="5"/>
  <c r="F491" i="5"/>
  <c r="F492" i="5"/>
  <c r="D493" i="5"/>
  <c r="E493" i="5"/>
  <c r="F494" i="5"/>
  <c r="F495" i="5"/>
  <c r="F496" i="5"/>
  <c r="F497" i="5"/>
  <c r="F498" i="5"/>
  <c r="F499" i="5"/>
  <c r="F500" i="5"/>
  <c r="D501" i="5"/>
  <c r="F501" i="5"/>
  <c r="F502" i="5"/>
  <c r="F503" i="5"/>
  <c r="F504" i="5"/>
  <c r="D505" i="5"/>
  <c r="E505" i="5"/>
  <c r="F506" i="5"/>
  <c r="F507" i="5"/>
  <c r="F508" i="5"/>
  <c r="D510" i="5"/>
  <c r="E510" i="5"/>
  <c r="F510" i="5"/>
  <c r="F511" i="5"/>
  <c r="F512" i="5"/>
  <c r="F513" i="5"/>
  <c r="F514" i="5"/>
  <c r="D515" i="5"/>
  <c r="E515" i="5"/>
  <c r="F516" i="5"/>
  <c r="F517" i="5"/>
  <c r="F518" i="5"/>
  <c r="F519" i="5"/>
  <c r="F520" i="5"/>
  <c r="F521" i="5"/>
  <c r="D524" i="5"/>
  <c r="E524" i="5"/>
  <c r="F525" i="5"/>
  <c r="F526" i="5"/>
  <c r="F527" i="5"/>
  <c r="F528" i="5"/>
  <c r="F529" i="5"/>
  <c r="F530" i="5"/>
  <c r="F531" i="5"/>
  <c r="D532" i="5"/>
  <c r="F532" i="5"/>
  <c r="F533" i="5"/>
  <c r="F534" i="5"/>
  <c r="F535" i="5"/>
  <c r="F536" i="5"/>
  <c r="F537" i="5"/>
  <c r="D539" i="5"/>
  <c r="E539" i="5"/>
  <c r="F540" i="5"/>
  <c r="F541" i="5"/>
  <c r="F542" i="5"/>
  <c r="F543" i="5"/>
  <c r="F544" i="5"/>
  <c r="E545" i="5"/>
  <c r="E551" i="5"/>
  <c r="E577" i="5"/>
  <c r="E607" i="5"/>
  <c r="F272" i="5"/>
  <c r="F481" i="5"/>
  <c r="F346" i="5"/>
  <c r="XFD152" i="1"/>
  <c r="F515" i="5"/>
  <c r="F329" i="5"/>
  <c r="F264" i="5"/>
  <c r="F440" i="5"/>
  <c r="F419" i="5"/>
  <c r="F186" i="5"/>
  <c r="F157" i="5"/>
  <c r="F505" i="5"/>
  <c r="F470" i="5"/>
  <c r="F400" i="5"/>
  <c r="F387" i="5"/>
  <c r="F539" i="5"/>
  <c r="F524" i="5"/>
  <c r="F476" i="5"/>
  <c r="F459" i="5"/>
  <c r="F449" i="5"/>
  <c r="F298" i="5"/>
  <c r="F295" i="5"/>
  <c r="F198" i="5"/>
  <c r="F109" i="5"/>
  <c r="F160" i="5"/>
  <c r="F336" i="5"/>
  <c r="F244" i="5"/>
  <c r="F140" i="5"/>
  <c r="F102" i="5"/>
  <c r="F493" i="5"/>
  <c r="F463" i="5"/>
  <c r="F425" i="5"/>
  <c r="F415" i="5"/>
  <c r="F293" i="5"/>
  <c r="F172" i="5"/>
  <c r="F94" i="5"/>
  <c r="F234" i="5"/>
  <c r="D128" i="5"/>
  <c r="D607" i="5"/>
  <c r="B613" i="5"/>
  <c r="B614" i="5"/>
  <c r="F128" i="5"/>
  <c r="F607" i="5"/>
  <c r="XFD41" i="1"/>
  <c r="D41" i="1"/>
  <c r="XFD149" i="1"/>
  <c r="XFD147" i="1"/>
  <c r="XFD145" i="1"/>
  <c r="XFD143" i="1"/>
  <c r="XFD132" i="1"/>
  <c r="XFD130" i="1"/>
  <c r="XFD126" i="1"/>
  <c r="XFD123" i="1"/>
  <c r="XFD121" i="1"/>
  <c r="XFD119" i="1"/>
  <c r="XFD112" i="1"/>
  <c r="XFD109" i="1"/>
  <c r="XFD101" i="1"/>
  <c r="XFD107" i="1"/>
  <c r="XFD99" i="1"/>
  <c r="XFD91" i="1"/>
  <c r="XFD89" i="1"/>
  <c r="XFD82" i="1"/>
  <c r="XFD11" i="1"/>
  <c r="D123" i="1"/>
  <c r="D91" i="1"/>
  <c r="D149" i="1"/>
  <c r="D147" i="1"/>
  <c r="D119" i="1"/>
  <c r="D121" i="1"/>
  <c r="D130" i="1"/>
  <c r="D82" i="1"/>
  <c r="D20" i="1"/>
  <c r="D11" i="1"/>
  <c r="D89" i="1"/>
  <c r="D2" i="1"/>
  <c r="D101" i="1"/>
  <c r="D134" i="1"/>
  <c r="D145" i="1"/>
  <c r="D126" i="1"/>
  <c r="D143" i="1"/>
  <c r="D132" i="1"/>
  <c r="D112" i="1"/>
  <c r="D109" i="1"/>
  <c r="D107" i="1"/>
  <c r="D99" i="1"/>
  <c r="XFD20" i="1"/>
  <c r="XFD154" i="1"/>
  <c r="D151" i="1"/>
  <c r="D154" i="1"/>
  <c r="XFD2" i="1"/>
  <c r="B153" i="1"/>
  <c r="B1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D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Calculation included the $50 total for fundraisers)</t>
        </r>
      </text>
    </comment>
    <comment ref="F37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DJ Removed for Annual Dubfest Party
</t>
        </r>
      </text>
    </comment>
    <comment ref="F37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State Field and Powder Removed for Annual Rejouvenate</t>
        </r>
      </text>
    </comment>
    <comment ref="F4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Added twice
</t>
        </r>
      </text>
    </comment>
    <comment ref="F43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Extra $30 Added to Budget total 
Line doesn't add up to $250</t>
        </r>
      </text>
    </comment>
  </commentList>
</comments>
</file>

<file path=xl/sharedStrings.xml><?xml version="1.0" encoding="utf-8"?>
<sst xmlns="http://schemas.openxmlformats.org/spreadsheetml/2006/main" count="782" uniqueCount="720">
  <si>
    <t>Internal Department</t>
  </si>
  <si>
    <t>Item Line</t>
  </si>
  <si>
    <t>2018-2019 Allocation</t>
  </si>
  <si>
    <t>2018-2019 Result</t>
  </si>
  <si>
    <t>2019-2020 Allocation</t>
  </si>
  <si>
    <t>2019-2020 Result</t>
  </si>
  <si>
    <t>Dippikill</t>
  </si>
  <si>
    <t>Income</t>
  </si>
  <si>
    <t>Equipment</t>
  </si>
  <si>
    <t>Personnel</t>
  </si>
  <si>
    <t>Maintenance</t>
  </si>
  <si>
    <t>Taxes and Insurance</t>
  </si>
  <si>
    <t>Development and Renovations</t>
  </si>
  <si>
    <t>Advertising</t>
  </si>
  <si>
    <t>Emergency Contigency</t>
  </si>
  <si>
    <t xml:space="preserve">Student Legal Services </t>
  </si>
  <si>
    <t>Books</t>
  </si>
  <si>
    <t xml:space="preserve"> (Required Training)</t>
  </si>
  <si>
    <t>Zumbo Salary</t>
  </si>
  <si>
    <t>Supplies</t>
  </si>
  <si>
    <t>Malpractice Insurance</t>
  </si>
  <si>
    <t>Litigation Expenses</t>
  </si>
  <si>
    <t xml:space="preserve">Student Association Operating </t>
  </si>
  <si>
    <t>Movie Ticket Income</t>
  </si>
  <si>
    <t>Conferences</t>
  </si>
  <si>
    <t>Postage</t>
  </si>
  <si>
    <t>Computers</t>
  </si>
  <si>
    <t>Feminine Hygiene Products</t>
  </si>
  <si>
    <t>Busing to Dippikill (8 round trips)</t>
  </si>
  <si>
    <t>Movie Tickets</t>
  </si>
  <si>
    <t>Affordable Testing</t>
  </si>
  <si>
    <t>Office Supplies</t>
  </si>
  <si>
    <t>Audit</t>
  </si>
  <si>
    <t>Contingencies</t>
  </si>
  <si>
    <t xml:space="preserve">Campus Center Staffing Agreement </t>
  </si>
  <si>
    <t>UAS</t>
  </si>
  <si>
    <t xml:space="preserve">SA Lawyer (on retainer) </t>
  </si>
  <si>
    <t>EMT Payments (Club Sports)</t>
  </si>
  <si>
    <t xml:space="preserve">SUNY SA </t>
  </si>
  <si>
    <t xml:space="preserve">Sexual Assuault Training </t>
  </si>
  <si>
    <t xml:space="preserve">ITS Consulting </t>
  </si>
  <si>
    <t>Xerox Lease 5632</t>
  </si>
  <si>
    <t xml:space="preserve">Executive Office Manager </t>
  </si>
  <si>
    <t xml:space="preserve">Standard 2% </t>
  </si>
  <si>
    <t xml:space="preserve">Full Time Front Desk </t>
  </si>
  <si>
    <t>Assitant Office Manager</t>
  </si>
  <si>
    <t>Full time</t>
  </si>
  <si>
    <t>Administrative Assistants</t>
  </si>
  <si>
    <t>2 AA and floater</t>
  </si>
  <si>
    <t>Legal Service Assistants</t>
  </si>
  <si>
    <t>FICA</t>
  </si>
  <si>
    <t>Insurance, Salary Expense</t>
  </si>
  <si>
    <t>President</t>
  </si>
  <si>
    <t>Senate Chair</t>
  </si>
  <si>
    <t xml:space="preserve">Comptroller </t>
  </si>
  <si>
    <t>Vice President</t>
  </si>
  <si>
    <t>Student Group Affairs Director</t>
  </si>
  <si>
    <t>Intercultural Affairs Director</t>
  </si>
  <si>
    <t>Programming Director</t>
  </si>
  <si>
    <t>Asspciate Programming Director</t>
  </si>
  <si>
    <t>Marketing Director  </t>
  </si>
  <si>
    <t>Academic Affairs Director</t>
  </si>
  <si>
    <t>Health and Sustainability Director</t>
  </si>
  <si>
    <t>Senate Vice Chair</t>
  </si>
  <si>
    <t>Board of Finance Chair</t>
  </si>
  <si>
    <t>Appropriations Chair</t>
  </si>
  <si>
    <t>Civic Action Director</t>
  </si>
  <si>
    <t>Communications Director</t>
  </si>
  <si>
    <t>Chief Justice</t>
  </si>
  <si>
    <t xml:space="preserve">Gender and Sexuality Concerns Director </t>
  </si>
  <si>
    <t>Chief of Staff</t>
  </si>
  <si>
    <t xml:space="preserve">Community Engagement and Outreach Director </t>
  </si>
  <si>
    <t>Public Relations Director</t>
  </si>
  <si>
    <t xml:space="preserve">Senate Secretary </t>
  </si>
  <si>
    <t>Deputy Comptroller</t>
  </si>
  <si>
    <t xml:space="preserve">Elections Commission Chair </t>
  </si>
  <si>
    <t>Chief of Staff to the Vice President</t>
  </si>
  <si>
    <t>Executive Assistant</t>
  </si>
  <si>
    <t xml:space="preserve"> Associate IT Director</t>
  </si>
  <si>
    <t>President Summer Stipend</t>
  </si>
  <si>
    <t>Vice President Summer Stipend</t>
  </si>
  <si>
    <t xml:space="preserve">Comptroller Summer Stipend </t>
  </si>
  <si>
    <t xml:space="preserve">Programming Director Summer Stipend </t>
  </si>
  <si>
    <t xml:space="preserve">Marketing Director Summer Stipend </t>
  </si>
  <si>
    <t xml:space="preserve">Insurance </t>
  </si>
  <si>
    <t>Accident/Auto/Group Liability Insurance and Director and Officers' Insurance, and Excess Medical/Accident</t>
  </si>
  <si>
    <t>Workers' Compensation</t>
  </si>
  <si>
    <t>Insurance, Disability</t>
  </si>
  <si>
    <t>Property Liability</t>
  </si>
  <si>
    <t>Insurance, Losses</t>
  </si>
  <si>
    <t>Insurance, Bonding</t>
  </si>
  <si>
    <t xml:space="preserve">Prior Years </t>
  </si>
  <si>
    <t>Prior Years</t>
  </si>
  <si>
    <t xml:space="preserve">Summer Operating </t>
  </si>
  <si>
    <t xml:space="preserve">Training/Conference to Training/Staff Event </t>
  </si>
  <si>
    <t>Training/Staff Events</t>
  </si>
  <si>
    <t xml:space="preserve">Summer Marketing </t>
  </si>
  <si>
    <t>Summer Programming</t>
  </si>
  <si>
    <t>EOP Dippikill Trip</t>
  </si>
  <si>
    <t>Summer Director Training Food</t>
  </si>
  <si>
    <t>SA Dippikill Event</t>
  </si>
  <si>
    <t>Telephone</t>
  </si>
  <si>
    <t xml:space="preserve">Dippikill Replacement Fund </t>
  </si>
  <si>
    <t>Dippikill Referendum</t>
  </si>
  <si>
    <t xml:space="preserve">Programming Office </t>
  </si>
  <si>
    <t>Concerts</t>
  </si>
  <si>
    <t>Speaker Series</t>
  </si>
  <si>
    <t>Block Party</t>
  </si>
  <si>
    <t>Academic Series</t>
  </si>
  <si>
    <t>Programming</t>
  </si>
  <si>
    <t>Community Engagement and Outreach (CEO)</t>
  </si>
  <si>
    <t xml:space="preserve">Programming and Sponsorship </t>
  </si>
  <si>
    <t xml:space="preserve">Intercultural Affairs </t>
  </si>
  <si>
    <t>Cultural Carnival</t>
  </si>
  <si>
    <t xml:space="preserve">Gender and Sexuality Concerns Office </t>
  </si>
  <si>
    <t>(GSA)</t>
  </si>
  <si>
    <t>National Coming Out Week Banquet</t>
  </si>
  <si>
    <t>Transgender Day of Remembrance Vigil</t>
  </si>
  <si>
    <t>Take Back the Night</t>
  </si>
  <si>
    <t>Beyond the Binary April</t>
  </si>
  <si>
    <t>Lavender Graduation</t>
  </si>
  <si>
    <t>Smaller Programming and Publicity</t>
  </si>
  <si>
    <t xml:space="preserve">Marketing Office </t>
  </si>
  <si>
    <t>SA Promotions</t>
  </si>
  <si>
    <t>Dippikill Outreach &amp; Environmental Sustainability</t>
  </si>
  <si>
    <t xml:space="preserve">Dippikill Outreach Programming </t>
  </si>
  <si>
    <t>From Dippikill</t>
  </si>
  <si>
    <t>Health &amp; Environmental Sustainability</t>
  </si>
  <si>
    <t>Environmental Sustainability Programming</t>
  </si>
  <si>
    <t>Health Programming</t>
  </si>
  <si>
    <t xml:space="preserve">Student Group Affairs </t>
  </si>
  <si>
    <t>(SGA)</t>
  </si>
  <si>
    <t>SA Scholarship</t>
  </si>
  <si>
    <t>Bouchard Scholarship Contribution</t>
  </si>
  <si>
    <t>Civic Action</t>
  </si>
  <si>
    <t>Public Relations (PR)</t>
  </si>
  <si>
    <t>Public Relations Marketing/Programming</t>
  </si>
  <si>
    <t xml:space="preserve">SA Senate </t>
  </si>
  <si>
    <t>Supplemental Allocations</t>
  </si>
  <si>
    <t>New and Unfunded</t>
  </si>
  <si>
    <t>SA Day</t>
  </si>
  <si>
    <t>Moved  from summer operating</t>
  </si>
  <si>
    <t>SA Sponsorship Line (For Non-SA Groups)</t>
  </si>
  <si>
    <t>Senate Ceremonies and Recognition</t>
  </si>
  <si>
    <t xml:space="preserve">Senate Chair Discretionary </t>
  </si>
  <si>
    <t>Constituent Relations Appeals Fund</t>
  </si>
  <si>
    <t xml:space="preserve">Office of the President </t>
  </si>
  <si>
    <t>Discretionary Line</t>
  </si>
  <si>
    <t>Office of the Vice President</t>
  </si>
  <si>
    <t xml:space="preserve">Elections Commission </t>
  </si>
  <si>
    <t xml:space="preserve">Marketing/Programming </t>
  </si>
  <si>
    <t>Surplus/Deficit</t>
  </si>
  <si>
    <t>Surplus line (bylaw, one time allocation)</t>
  </si>
  <si>
    <t>Internal Total:</t>
  </si>
  <si>
    <t>External Budget:</t>
  </si>
  <si>
    <t>Total Budget:</t>
  </si>
  <si>
    <t>Group</t>
  </si>
  <si>
    <t>18-19 Budget</t>
  </si>
  <si>
    <t>19-20 Budget</t>
  </si>
  <si>
    <t>Adjusted Formulas</t>
  </si>
  <si>
    <t>Difference</t>
  </si>
  <si>
    <t>Duplicate Amounts (Pre PA and  Phenomenal Voices are put in twice)</t>
  </si>
  <si>
    <t>Two and a Half</t>
  </si>
  <si>
    <t>Giveaways for Denim Day Raffle</t>
  </si>
  <si>
    <t>Sex is FUN Jeopardy</t>
  </si>
  <si>
    <t>Ice cream Movie Night</t>
  </si>
  <si>
    <t>Two Half Mixer</t>
  </si>
  <si>
    <t>"SANE Exam" Fundraiser</t>
  </si>
  <si>
    <t>African Student Association</t>
  </si>
  <si>
    <t>Asa Fashion Show</t>
  </si>
  <si>
    <t>Africa Night</t>
  </si>
  <si>
    <t>UAlbany Outreach for Animals Club</t>
  </si>
  <si>
    <t>Events</t>
  </si>
  <si>
    <t>appeals</t>
  </si>
  <si>
    <t>Albany Sports Business Organization</t>
  </si>
  <si>
    <t>Travel</t>
  </si>
  <si>
    <t>Domain Name</t>
  </si>
  <si>
    <t>Food/Beverages for Meetings</t>
  </si>
  <si>
    <t>Member Services</t>
  </si>
  <si>
    <t>Albany State Indian Alliance</t>
  </si>
  <si>
    <t>Sangeet Night / Mock Shaadi</t>
  </si>
  <si>
    <t>AOC Barbeque (Spring and Fall)</t>
  </si>
  <si>
    <t>Asia Night</t>
  </si>
  <si>
    <t>New Member Olympics</t>
  </si>
  <si>
    <t>Asia Week (Spring and Fall)</t>
  </si>
  <si>
    <t>Fundraisers</t>
  </si>
  <si>
    <t>Asia Night Dinner (Spring)</t>
  </si>
  <si>
    <t>Albany State University Black Alliance</t>
  </si>
  <si>
    <t>Annual Bowling Event</t>
  </si>
  <si>
    <t>Annual Black Solidarity Day Event</t>
  </si>
  <si>
    <t>Annual Fashion Show</t>
  </si>
  <si>
    <t>Annual Black Ball</t>
  </si>
  <si>
    <t>Black Caucus Weekend</t>
  </si>
  <si>
    <t>Unity BBQ</t>
  </si>
  <si>
    <t>Annual White and Denim Event</t>
  </si>
  <si>
    <t>ATV</t>
  </si>
  <si>
    <t>Weekly Film Screenings (24 Weeks Total)</t>
  </si>
  <si>
    <t>Game Day/Film Project Proposal Socials (2 Per Semester)</t>
  </si>
  <si>
    <t>Promotional Materials (Tabling, Events and Giveaways)</t>
  </si>
  <si>
    <t>Albany Student Television Website</t>
  </si>
  <si>
    <t xml:space="preserve">Association of Latino Professionals For America </t>
  </si>
  <si>
    <t>ALPFA Symposium</t>
  </si>
  <si>
    <t>Annual Etiquette Dinner</t>
  </si>
  <si>
    <t xml:space="preserve">Membership Ceremony </t>
  </si>
  <si>
    <t>Mass Meeting (Fall &amp; Spring)</t>
  </si>
  <si>
    <t>Food for Finals (Stress Reliever)</t>
  </si>
  <si>
    <t>ALPFA &amp; SA LGBTQ Professional Dinner</t>
  </si>
  <si>
    <t>Spring Special Event (Banquet)</t>
  </si>
  <si>
    <t>Annual Convention</t>
  </si>
  <si>
    <t>ALPFA Week</t>
  </si>
  <si>
    <t>Marketing and Technology Expo</t>
  </si>
  <si>
    <t xml:space="preserve">Amnesty International </t>
  </si>
  <si>
    <t>Angelic Voices of Praise</t>
  </si>
  <si>
    <t>Interest Meeting Fall 2019</t>
  </si>
  <si>
    <t>Hangout in October/ Midterm Destressor</t>
  </si>
  <si>
    <t>Formal: Unity Dinner Christian Orgs</t>
  </si>
  <si>
    <t>Prayer for Finals Fall 2019</t>
  </si>
  <si>
    <t>Traditional Overnight Retreat Spring 2020</t>
  </si>
  <si>
    <t>De-stressor Midterms 2020</t>
  </si>
  <si>
    <t>Prayer for Finals Spring 2020</t>
  </si>
  <si>
    <t xml:space="preserve">Payment to Campus Minister </t>
  </si>
  <si>
    <t xml:space="preserve">Asian American Alliance </t>
  </si>
  <si>
    <t xml:space="preserve">Asian Occasion </t>
  </si>
  <si>
    <t xml:space="preserve">AOC BBQ (Spring) </t>
  </si>
  <si>
    <t xml:space="preserve">AOC BBQ (Fall) </t>
  </si>
  <si>
    <t>Workshops (6)</t>
  </si>
  <si>
    <t>APAC Conference</t>
  </si>
  <si>
    <t xml:space="preserve">AOC Semi Formal </t>
  </si>
  <si>
    <t>Big Brothers Big Sisters</t>
  </si>
  <si>
    <t>Bi-weekly programs</t>
  </si>
  <si>
    <t>Annual dance competition</t>
  </si>
  <si>
    <t>BBBS week programming</t>
  </si>
  <si>
    <t>Black Theatre Productions</t>
  </si>
  <si>
    <t>Paint and Sip / Talent Show</t>
  </si>
  <si>
    <t>Spring Play/ Dippikill Retreat</t>
  </si>
  <si>
    <t>BTP Week</t>
  </si>
  <si>
    <t>Love Thyself Event</t>
  </si>
  <si>
    <t>Brothers and Sisters in Christ</t>
  </si>
  <si>
    <t>Holiday Event</t>
  </si>
  <si>
    <t xml:space="preserve">Annual Fellowship events </t>
  </si>
  <si>
    <t>Sound System</t>
  </si>
  <si>
    <t>End of Year Event</t>
  </si>
  <si>
    <t>Appeals</t>
  </si>
  <si>
    <t>Campus Ambassadors</t>
  </si>
  <si>
    <t>Campus Recreation</t>
  </si>
  <si>
    <t>Group Allocation</t>
  </si>
  <si>
    <t>Chinese Student Association</t>
  </si>
  <si>
    <t>Mid-Autumn Festival</t>
  </si>
  <si>
    <t>Lunar New Year Banquet</t>
  </si>
  <si>
    <t>Cultural Workshop</t>
  </si>
  <si>
    <t>Lantern Event</t>
  </si>
  <si>
    <t>APAC Presentation</t>
  </si>
  <si>
    <t>China Night</t>
  </si>
  <si>
    <t>Circle K</t>
  </si>
  <si>
    <t>New York District Large Scale Service Project</t>
  </si>
  <si>
    <t xml:space="preserve">New York District's New York Speaking </t>
  </si>
  <si>
    <t xml:space="preserve">New York District Convention </t>
  </si>
  <si>
    <t xml:space="preserve">Circle K International Convention </t>
  </si>
  <si>
    <t xml:space="preserve">International Club Dues </t>
  </si>
  <si>
    <t>Supplies for club meetings</t>
  </si>
  <si>
    <t>College Democrats</t>
  </si>
  <si>
    <t>D.C. Trip</t>
  </si>
  <si>
    <t>Dippikill Trip</t>
  </si>
  <si>
    <t>Debates</t>
  </si>
  <si>
    <t>Networking Events</t>
  </si>
  <si>
    <t>Weekly Meetings</t>
  </si>
  <si>
    <t>Relay for Life</t>
  </si>
  <si>
    <t>Year End BBQ</t>
  </si>
  <si>
    <t>College Republicans</t>
  </si>
  <si>
    <t>General Meeting Expenses</t>
  </si>
  <si>
    <t>General Interest Meeting</t>
  </si>
  <si>
    <t>Cornerstone Protestant Campus Ministry</t>
  </si>
  <si>
    <t>Worship &amp; Sunday Supper</t>
  </si>
  <si>
    <t>Food and Faith / Bible Study</t>
  </si>
  <si>
    <t>Java and Justice</t>
  </si>
  <si>
    <t>Local Community Service Projects</t>
  </si>
  <si>
    <t>Cyber Defense Organization</t>
  </si>
  <si>
    <t>Server Upgrades</t>
  </si>
  <si>
    <t>Website Annual Payment</t>
  </si>
  <si>
    <t>Collegiate Cyber Defense Competition Fee</t>
  </si>
  <si>
    <t>Annual Competition Hotel Expenses</t>
  </si>
  <si>
    <t>Competition Qualifier Food</t>
  </si>
  <si>
    <t>Back-to-School Informational</t>
  </si>
  <si>
    <t>Ending Fall Semester Pizza Party</t>
  </si>
  <si>
    <t>Spring Semester Pizza Social</t>
  </si>
  <si>
    <t>Spring Semester Ending Pizza Party</t>
  </si>
  <si>
    <t>Marketing Materials</t>
  </si>
  <si>
    <t>UAlbany Debate Team</t>
  </si>
  <si>
    <t xml:space="preserve">Tournament Expenses (4 Tournaments) </t>
  </si>
  <si>
    <t>General Interest Meeting Expenses</t>
  </si>
  <si>
    <t>Weekly Meeting Expenses</t>
  </si>
  <si>
    <t>Digital Forensics Association</t>
  </si>
  <si>
    <t>Certfication Text Books</t>
  </si>
  <si>
    <t>Ice Cream Social</t>
  </si>
  <si>
    <t>Pizza Social</t>
  </si>
  <si>
    <t>End of Semester Pizza Party</t>
  </si>
  <si>
    <t>Doctors IV Hope</t>
  </si>
  <si>
    <t>Stoles</t>
  </si>
  <si>
    <t xml:space="preserve">Medical Panel </t>
  </si>
  <si>
    <t xml:space="preserve">Fundraising </t>
  </si>
  <si>
    <t>New Banner</t>
  </si>
  <si>
    <t>Stickers</t>
  </si>
  <si>
    <t>Earth Tones</t>
  </si>
  <si>
    <t xml:space="preserve">Equipment and Supplies </t>
  </si>
  <si>
    <t>PAC Show</t>
  </si>
  <si>
    <t>Embrace Thy Curls</t>
  </si>
  <si>
    <t xml:space="preserve">10% Cut </t>
  </si>
  <si>
    <t>Women Empowerment Brunch</t>
  </si>
  <si>
    <t>Hair Museum</t>
  </si>
  <si>
    <t>Curlival</t>
  </si>
  <si>
    <t>PBnJ Community Service Event</t>
  </si>
  <si>
    <t>St Annes Instituse for Girls Selfcare Community Service</t>
  </si>
  <si>
    <t>Splurge or Steal Program</t>
  </si>
  <si>
    <t>Movie Night</t>
  </si>
  <si>
    <t>Swap &amp; Sip</t>
  </si>
  <si>
    <t>Hairstory: Back to our roots</t>
  </si>
  <si>
    <t>Project Flourish</t>
  </si>
  <si>
    <t>Five Quad</t>
  </si>
  <si>
    <t>Immunization Budget Line</t>
  </si>
  <si>
    <t>Medical Budget Line</t>
  </si>
  <si>
    <t>Programs and Special Events Budget Line</t>
  </si>
  <si>
    <t>Office Supply Budget Line</t>
  </si>
  <si>
    <t>Uniform Budget Line</t>
  </si>
  <si>
    <t>Conference Budget Line</t>
  </si>
  <si>
    <t>Maintenance Budget Line</t>
  </si>
  <si>
    <t>Insurance Line</t>
  </si>
  <si>
    <t>Training Budget Line</t>
  </si>
  <si>
    <t>Consulting Budget Line</t>
  </si>
  <si>
    <t>Community Outreach Budget Line</t>
  </si>
  <si>
    <t>Capital Replacement Fund Budget Line</t>
  </si>
  <si>
    <t>Five Quad Stretcher Company Budget Line</t>
  </si>
  <si>
    <t>Fuerza Latina</t>
  </si>
  <si>
    <t>NLCC</t>
  </si>
  <si>
    <t>Fuerza Night</t>
  </si>
  <si>
    <t>El Comienzo</t>
  </si>
  <si>
    <t>General Events</t>
  </si>
  <si>
    <t>The Guild</t>
  </si>
  <si>
    <t>Games and Upkeep</t>
  </si>
  <si>
    <t>Room and Space Rentals</t>
  </si>
  <si>
    <t>Promotion</t>
  </si>
  <si>
    <t>Card Game Tournaments*</t>
  </si>
  <si>
    <t>Haitian Student Association (HSA)</t>
  </si>
  <si>
    <t>Yale Black Solidarity Conference</t>
  </si>
  <si>
    <t>Members and Eboard Bonding</t>
  </si>
  <si>
    <t>HSA Gala - Pour Les Enfants</t>
  </si>
  <si>
    <t>HSA Week</t>
  </si>
  <si>
    <t xml:space="preserve">Zoe Bounce </t>
  </si>
  <si>
    <t>Miss Carribbean Pageant</t>
  </si>
  <si>
    <t>Hillel</t>
  </si>
  <si>
    <t>Shabbot and Events</t>
  </si>
  <si>
    <t>International Association of Emergency Managers</t>
  </si>
  <si>
    <t>IAEM Annual Conference in Savannah, GA</t>
  </si>
  <si>
    <t>Citizens Preparedness Courses</t>
  </si>
  <si>
    <t>Visiting Guest Speaker Presentations (4/year)</t>
  </si>
  <si>
    <t xml:space="preserve">Misc. </t>
  </si>
  <si>
    <t>Jamaican Student Association</t>
  </si>
  <si>
    <t>Dancehall Competition</t>
  </si>
  <si>
    <t>Island Fever (3-way Party)</t>
  </si>
  <si>
    <t>Wet Fete (Party/Fundraiser)</t>
  </si>
  <si>
    <t>Dancehall Competition After Party</t>
  </si>
  <si>
    <t>Fundraising</t>
  </si>
  <si>
    <t>Community Service</t>
  </si>
  <si>
    <t>Maddshott Dance Team</t>
  </si>
  <si>
    <t>Japanese Student Association</t>
  </si>
  <si>
    <t>Language Café</t>
  </si>
  <si>
    <t>Movie Nights</t>
  </si>
  <si>
    <t>Japan Night Formal</t>
  </si>
  <si>
    <t>International Welcome Party</t>
  </si>
  <si>
    <t xml:space="preserve">AOC BBQ, fundraisers and general programs </t>
  </si>
  <si>
    <t>Kehila</t>
  </si>
  <si>
    <t xml:space="preserve">Shabbat 360 </t>
  </si>
  <si>
    <t>MSA Co Event</t>
  </si>
  <si>
    <t>Elections / social event</t>
  </si>
  <si>
    <t>Jewish Speaker</t>
  </si>
  <si>
    <t xml:space="preserve">Knemesis Dance Crew </t>
  </si>
  <si>
    <t>Khaotik</t>
  </si>
  <si>
    <t>DJ Services</t>
  </si>
  <si>
    <t>La Dolce Vita</t>
  </si>
  <si>
    <t>Ellis Island and Eataly Field Trip</t>
  </si>
  <si>
    <t>Boston's Little Italy Field Trip</t>
  </si>
  <si>
    <t>Carnevale Celebration</t>
  </si>
  <si>
    <t xml:space="preserve">Italian Festival </t>
  </si>
  <si>
    <t xml:space="preserve">Liga Filipina </t>
  </si>
  <si>
    <t>Fall Asian Organizational Council BBQ</t>
  </si>
  <si>
    <t>Halloween Potluck</t>
  </si>
  <si>
    <t>Thanksgiving Potluck</t>
  </si>
  <si>
    <t>Annual Simbang Gabi Banquet</t>
  </si>
  <si>
    <t>Annual Cornell Trip</t>
  </si>
  <si>
    <t>Annual Fiesta Show</t>
  </si>
  <si>
    <t>Kamayan Night</t>
  </si>
  <si>
    <t>FIND Dialogue (Filipino Collegiate Conference)</t>
  </si>
  <si>
    <t>Asian Organizational Council Semiformal</t>
  </si>
  <si>
    <t>End of Semester Potluck</t>
  </si>
  <si>
    <t>Spring Asian Organizaitional Council BBQ</t>
  </si>
  <si>
    <t xml:space="preserve">Fundraiser Events </t>
  </si>
  <si>
    <t>Intercultural Banquet</t>
  </si>
  <si>
    <t>Minority Association of Pre-Medical/Health Students</t>
  </si>
  <si>
    <t>Closing Ceremony</t>
  </si>
  <si>
    <t>Programs/Events</t>
  </si>
  <si>
    <t>Annual SNMA Conference</t>
  </si>
  <si>
    <t>Regional Dues</t>
  </si>
  <si>
    <t>Middle Earth</t>
  </si>
  <si>
    <t>Middle Earth Training</t>
  </si>
  <si>
    <t>Middle Earth Outreach</t>
  </si>
  <si>
    <t>Middle Earth Sexuality Month</t>
  </si>
  <si>
    <t>General Agency Operations</t>
  </si>
  <si>
    <t>Telephone Services</t>
  </si>
  <si>
    <t>Publications</t>
  </si>
  <si>
    <t>Salaries</t>
  </si>
  <si>
    <t>Mock Trial</t>
  </si>
  <si>
    <t>AMTA Mandatory Case Materials</t>
  </si>
  <si>
    <t>First team registration</t>
  </si>
  <si>
    <t>Second team registration</t>
  </si>
  <si>
    <t>Portfolio for 3rd team</t>
  </si>
  <si>
    <t>Legal pads (12 pack x 3)</t>
  </si>
  <si>
    <t>Demonstratives</t>
  </si>
  <si>
    <t xml:space="preserve">Case box for 3rd Team </t>
  </si>
  <si>
    <t>Bagel breakfast for Practice LSAT</t>
  </si>
  <si>
    <t>Practice LSAT Rapid Copy printing</t>
  </si>
  <si>
    <t>AMTA Case Liscensing Fee</t>
  </si>
  <si>
    <t>Catering Fee</t>
  </si>
  <si>
    <t>Information packets for participants</t>
  </si>
  <si>
    <t>AMTA Tab Cards</t>
  </si>
  <si>
    <t>AMTA Ballots + shipping</t>
  </si>
  <si>
    <t>Trophies</t>
  </si>
  <si>
    <t>Signage</t>
  </si>
  <si>
    <t>Custodial services</t>
  </si>
  <si>
    <t>Annual Regional Tournament Hotels</t>
  </si>
  <si>
    <t>Transportation (Buses)</t>
  </si>
  <si>
    <t>Model EU</t>
  </si>
  <si>
    <t>SUNY Model EU Trip to Brussels 2020</t>
  </si>
  <si>
    <t>Model UN</t>
  </si>
  <si>
    <t>Fall semester conference</t>
  </si>
  <si>
    <t>spring semester conference</t>
  </si>
  <si>
    <t>Musical Theatre Association</t>
  </si>
  <si>
    <t>Musical/Events</t>
  </si>
  <si>
    <t>Set Up and Lighting</t>
  </si>
  <si>
    <t>Muslim Student Association</t>
  </si>
  <si>
    <t>Amazon Purchases</t>
  </si>
  <si>
    <t>Fall Mass Meeting</t>
  </si>
  <si>
    <t>Fall MSA BBQ</t>
  </si>
  <si>
    <t>Mango Madness</t>
  </si>
  <si>
    <t>Halaqah (Islamic Lectures) Fall</t>
  </si>
  <si>
    <t>Sisters Events (Fall)</t>
  </si>
  <si>
    <t>Brothers Events (Spring)</t>
  </si>
  <si>
    <t>Ashura Iftar Potluck</t>
  </si>
  <si>
    <t>ICNA Conference (Baltimore,MD)</t>
  </si>
  <si>
    <t>MSA Banquet</t>
  </si>
  <si>
    <t>Bowling Night</t>
  </si>
  <si>
    <t>Chocolate Fondue Night</t>
  </si>
  <si>
    <t>Islamic Awareness Week</t>
  </si>
  <si>
    <t>Muslim Women in 21st Century America</t>
  </si>
  <si>
    <t>Sushi Lunch Day (Spring)</t>
  </si>
  <si>
    <t>Mass Meeting Spring</t>
  </si>
  <si>
    <t>Ali Baba lunch day</t>
  </si>
  <si>
    <t>Rise and Shine</t>
  </si>
  <si>
    <t>Ice cream social</t>
  </si>
  <si>
    <t>Sister's Gala</t>
  </si>
  <si>
    <t>Halaqa Spring</t>
  </si>
  <si>
    <t>Elections</t>
  </si>
  <si>
    <t>Iftar packets (food for breaking your fast)</t>
  </si>
  <si>
    <t>Grad Dinner</t>
  </si>
  <si>
    <t>Museum Trip</t>
  </si>
  <si>
    <t>PJs and Pancakes</t>
  </si>
  <si>
    <t xml:space="preserve">National Association for the Advancement of </t>
  </si>
  <si>
    <t>Annual NYS Convention Registration</t>
  </si>
  <si>
    <t>Black Solidarity Conference</t>
  </si>
  <si>
    <t>Annual Founder's Day Banquet</t>
  </si>
  <si>
    <t>Annual Wild N Out Show</t>
  </si>
  <si>
    <t>Women's History Month Symposium</t>
  </si>
  <si>
    <t>Multicultural Unity BBQ</t>
  </si>
  <si>
    <t>National Association of Black Accountants</t>
  </si>
  <si>
    <t xml:space="preserve">Block Party </t>
  </si>
  <si>
    <t>Spring Events</t>
  </si>
  <si>
    <t>UAlbany NASHA</t>
  </si>
  <si>
    <t xml:space="preserve">Team Necesities </t>
  </si>
  <si>
    <t>NYIT Naach Competition</t>
  </si>
  <si>
    <t>Sholay Dance Competition</t>
  </si>
  <si>
    <t>National Congress of Black Women</t>
  </si>
  <si>
    <t xml:space="preserve">Black Solidarity Conference </t>
  </si>
  <si>
    <t>National Congress of Black Women Annual Brunch at Headquarters</t>
  </si>
  <si>
    <t xml:space="preserve">NCBW Birthday Brunch at El Pointe </t>
  </si>
  <si>
    <t xml:space="preserve">Induction Ceremony </t>
  </si>
  <si>
    <t>Black Women's Health Week</t>
  </si>
  <si>
    <t>Café Noir (Spoken Word Event)</t>
  </si>
  <si>
    <t xml:space="preserve">Vision Board </t>
  </si>
  <si>
    <t xml:space="preserve">Sleepover </t>
  </si>
  <si>
    <t xml:space="preserve">Annual Photoshoot </t>
  </si>
  <si>
    <t>Newman Catholic Association</t>
  </si>
  <si>
    <t xml:space="preserve">Community Dinner </t>
  </si>
  <si>
    <t>Bible Study</t>
  </si>
  <si>
    <t>Holiday Parties</t>
  </si>
  <si>
    <t>Annual Formal Dinner</t>
  </si>
  <si>
    <t>Organized C.H.A.O.S.</t>
  </si>
  <si>
    <t>Show &amp; Tell 6 (Spring 2020)</t>
  </si>
  <si>
    <t>Community Service ventures (Spring 2020)</t>
  </si>
  <si>
    <t>Alum Reunion (Fall 2019)</t>
  </si>
  <si>
    <t>End of year BBQ (Spring 2020)</t>
  </si>
  <si>
    <t>Night of CHAOS (Fall 2019)</t>
  </si>
  <si>
    <t>Holiday Potluck (Fall 2019)</t>
  </si>
  <si>
    <t>Pan Caribbean Association</t>
  </si>
  <si>
    <t xml:space="preserve">20% Cut </t>
  </si>
  <si>
    <t>Three Dolla Fete</t>
  </si>
  <si>
    <t>West Indian Night</t>
  </si>
  <si>
    <t>Afro-Caribbean Fusion Annual Event</t>
  </si>
  <si>
    <t>Untamed 4</t>
  </si>
  <si>
    <t>Caribbean Student Association Conference</t>
  </si>
  <si>
    <t>Wine-r-Cise</t>
  </si>
  <si>
    <t>Annual Dubfest Party</t>
  </si>
  <si>
    <t xml:space="preserve">Annual Rejouvernate </t>
  </si>
  <si>
    <t xml:space="preserve">Make your own Costume: Rejouvertnate </t>
  </si>
  <si>
    <t>DJ Competition</t>
  </si>
  <si>
    <t>Caribque</t>
  </si>
  <si>
    <t>Paint and inspire</t>
  </si>
  <si>
    <t xml:space="preserve">Annual Dodgeball Tournament </t>
  </si>
  <si>
    <t>PCA Olympics</t>
  </si>
  <si>
    <t>Peace Action</t>
  </si>
  <si>
    <t>Student Conference (3 days)</t>
  </si>
  <si>
    <t>Program Materials</t>
  </si>
  <si>
    <t>Spring social justice campaign</t>
  </si>
  <si>
    <t>Fly Kites not Drones</t>
  </si>
  <si>
    <t>End of Year meeting</t>
  </si>
  <si>
    <t>Phenomenal Voices</t>
  </si>
  <si>
    <t xml:space="preserve">Fall Show </t>
  </si>
  <si>
    <t>Love Jones</t>
  </si>
  <si>
    <t>Open Mic Fall</t>
  </si>
  <si>
    <t xml:space="preserve">Open Mic Spring </t>
  </si>
  <si>
    <t xml:space="preserve">CUPSI Slam Poetry </t>
  </si>
  <si>
    <t>Albany Society of Physics Students</t>
  </si>
  <si>
    <t>Pizza Opening Meeting</t>
  </si>
  <si>
    <t>Egg Drop</t>
  </si>
  <si>
    <t>Trivia</t>
  </si>
  <si>
    <t>Glass Bending</t>
  </si>
  <si>
    <t>Mini Hot Air Balloons</t>
  </si>
  <si>
    <t>Rocket Building</t>
  </si>
  <si>
    <t>Oobleck</t>
  </si>
  <si>
    <t>Liquid Nitrogen Ice Cream</t>
  </si>
  <si>
    <t>Slime</t>
  </si>
  <si>
    <t>Pumpkin Drop</t>
  </si>
  <si>
    <t>Mentos Soda</t>
  </si>
  <si>
    <t>Pizza Party (2nd Semester Opening)</t>
  </si>
  <si>
    <t>End of Year Celebration</t>
  </si>
  <si>
    <t>Pitch Please!</t>
  </si>
  <si>
    <t>ICCA Entrance Fee</t>
  </si>
  <si>
    <t xml:space="preserve">Sound Equipment </t>
  </si>
  <si>
    <t>Catering</t>
  </si>
  <si>
    <t>The Posh Daily</t>
  </si>
  <si>
    <t xml:space="preserve">Annual Rap Battle </t>
  </si>
  <si>
    <t>Team Building Program</t>
  </si>
  <si>
    <t xml:space="preserve">Earth Day Event </t>
  </si>
  <si>
    <t>Annual  Baskeball Tournament / BBQ</t>
  </si>
  <si>
    <t xml:space="preserve">Annual Campus Center Event </t>
  </si>
  <si>
    <t>Precizun Step Team</t>
  </si>
  <si>
    <t>March Madness Step Competition</t>
  </si>
  <si>
    <t>On Your Ps &amp; Ques Program</t>
  </si>
  <si>
    <t>Massachusetts Competition</t>
  </si>
  <si>
    <t>Black Solidarity Day</t>
  </si>
  <si>
    <t>A Girls Night Out</t>
  </si>
  <si>
    <t>Pride Alliance</t>
  </si>
  <si>
    <t xml:space="preserve">Tye Dye Night </t>
  </si>
  <si>
    <t xml:space="preserve">Dippikill </t>
  </si>
  <si>
    <t>Member meetings (8 total)</t>
  </si>
  <si>
    <t xml:space="preserve">Chosen Family Thanksgiving Dinner </t>
  </si>
  <si>
    <t>Traffic light party</t>
  </si>
  <si>
    <t>NELGBT Conference</t>
  </si>
  <si>
    <t>Speed dating</t>
  </si>
  <si>
    <t xml:space="preserve">End of the year Picnic </t>
  </si>
  <si>
    <t>Project Inspire</t>
  </si>
  <si>
    <t>MINERVA FASHION SHOW</t>
  </si>
  <si>
    <t>WHO GOT GAME ANNUAL EVENT</t>
  </si>
  <si>
    <t>WHAT'S DONE IN THE DARK ANNUAL PROGRAM</t>
  </si>
  <si>
    <t xml:space="preserve">TRUNK OR TREAT COMMUNITY SERVICE </t>
  </si>
  <si>
    <t xml:space="preserve">THE PROJECT COMMUNITY SERVICE WEEK OF EVENTS </t>
  </si>
  <si>
    <t xml:space="preserve">BACK TO SCHOOL BASKETS COMMUNITY SERVICE </t>
  </si>
  <si>
    <t>DENIM AND WHITE ANNUAL  START OF THE SEMESTER EVENT</t>
  </si>
  <si>
    <t>HIT OR MISS ANNUAL PROGRAM</t>
  </si>
  <si>
    <t>Project Shape</t>
  </si>
  <si>
    <t>Sexuality &amp; Art: Paint n' Sip</t>
  </si>
  <si>
    <t>Midwifery Presentation</t>
  </si>
  <si>
    <t>End of the Year Banquet</t>
  </si>
  <si>
    <t>Roundtable Conference</t>
  </si>
  <si>
    <t>In Our Own Voices Lecture</t>
  </si>
  <si>
    <t>Sankofa</t>
  </si>
  <si>
    <t>Gala</t>
  </si>
  <si>
    <t xml:space="preserve">Youth Empowement Event </t>
  </si>
  <si>
    <t xml:space="preserve">Spring Semester Activities </t>
  </si>
  <si>
    <t xml:space="preserve">Serendipity </t>
  </si>
  <si>
    <t>Shows</t>
  </si>
  <si>
    <t>Regional Competition</t>
  </si>
  <si>
    <t>SSTEP</t>
  </si>
  <si>
    <t>food for meetings</t>
  </si>
  <si>
    <t>SOAP project</t>
  </si>
  <si>
    <t>Human trafficking awareness month food</t>
  </si>
  <si>
    <t>dorm storming bake sale</t>
  </si>
  <si>
    <t xml:space="preserve">tabling </t>
  </si>
  <si>
    <t>promotional materials</t>
  </si>
  <si>
    <t>The Starving Artists</t>
  </si>
  <si>
    <t>For the Culture Open Mic</t>
  </si>
  <si>
    <t>Identity Open Mic</t>
  </si>
  <si>
    <t>TSA Fest</t>
  </si>
  <si>
    <t xml:space="preserve">TSA Week Open Mic </t>
  </si>
  <si>
    <t>TSA Week Art Class</t>
  </si>
  <si>
    <t>Students for Sensible Drug Policy</t>
  </si>
  <si>
    <t xml:space="preserve">Local Meetings </t>
  </si>
  <si>
    <t>Destress, Study Habits, and Study Drugs Discussion</t>
  </si>
  <si>
    <t xml:space="preserve">Religion and Drug Use Event </t>
  </si>
  <si>
    <t xml:space="preserve">Community NARCAN Training for Students and Faculty </t>
  </si>
  <si>
    <t xml:space="preserve">UAlbany Sustainability </t>
  </si>
  <si>
    <t>Trashion Fashion</t>
  </si>
  <si>
    <t>Apartment Sustainability Day</t>
  </si>
  <si>
    <t>Educating Local Schools about Sustainability</t>
  </si>
  <si>
    <t>Make Your Own Ice Cream Workshops</t>
  </si>
  <si>
    <t>Sustainability Movie Nights</t>
  </si>
  <si>
    <t>Family Earth Day</t>
  </si>
  <si>
    <t>Give and Go Program</t>
  </si>
  <si>
    <t>People's Climate March</t>
  </si>
  <si>
    <t>Plant Workshop</t>
  </si>
  <si>
    <t>Bake Sale</t>
  </si>
  <si>
    <t>Turning Point</t>
  </si>
  <si>
    <t xml:space="preserve">Eastern Regional Conference </t>
  </si>
  <si>
    <t xml:space="preserve">Young Black Leadership Conference </t>
  </si>
  <si>
    <t xml:space="preserve">Student Action Summit </t>
  </si>
  <si>
    <t>Pizza, Soda, Cups, Plates (4 pizzas, 3 sodas per event)</t>
  </si>
  <si>
    <t>Speakers</t>
  </si>
  <si>
    <t xml:space="preserve">Young Latino Leadership Summit </t>
  </si>
  <si>
    <t xml:space="preserve">Tabling Supplies </t>
  </si>
  <si>
    <t>Dance Council</t>
  </si>
  <si>
    <t>Fall 2019 Show</t>
  </si>
  <si>
    <t xml:space="preserve">Spring 2020 Show </t>
  </si>
  <si>
    <t xml:space="preserve">Meetings </t>
  </si>
  <si>
    <t>Neuroscience Club</t>
  </si>
  <si>
    <t>Sheep Brain Dissection Event</t>
  </si>
  <si>
    <t>Speaker Presentations</t>
  </si>
  <si>
    <t>Pre-PA Club</t>
  </si>
  <si>
    <t>Salsa Dance Club</t>
  </si>
  <si>
    <t>Talent Show/Dance Competition</t>
  </si>
  <si>
    <t>Social Night</t>
  </si>
  <si>
    <t>Free Salsa Lesson (weekly)</t>
  </si>
  <si>
    <t>Annual trip to Binghamton competition</t>
  </si>
  <si>
    <t>UAlbany Veterans</t>
  </si>
  <si>
    <t>Nutrition Center</t>
  </si>
  <si>
    <t>Veteran's Day BBQ/ E Board Meet</t>
  </si>
  <si>
    <t>End of Year Dinner</t>
  </si>
  <si>
    <t>Second workstation</t>
  </si>
  <si>
    <t>Torch Yearbook/Photo Services</t>
  </si>
  <si>
    <t>UAlbany Students Against Cancer</t>
  </si>
  <si>
    <t>Kickoff</t>
  </si>
  <si>
    <t xml:space="preserve">Spring into Relay </t>
  </si>
  <si>
    <t>Storage Shed</t>
  </si>
  <si>
    <t>WCDB</t>
  </si>
  <si>
    <t>EVENTS</t>
  </si>
  <si>
    <t>OFFICE SUPPLIES</t>
  </si>
  <si>
    <t>ANNUAL OPERATING EXPENSES</t>
  </si>
  <si>
    <t>EQUIPMENT</t>
  </si>
  <si>
    <t>MARKETING/PROMOTIONS</t>
  </si>
  <si>
    <t>Women Excelling in Business</t>
  </si>
  <si>
    <t>Back to School Informational (Both Semesters)</t>
  </si>
  <si>
    <t>Annual Harvard Conference</t>
  </si>
  <si>
    <t>Paint and Sip Night</t>
  </si>
  <si>
    <t>Social Events</t>
  </si>
  <si>
    <t>Community Service Events</t>
  </si>
  <si>
    <t>MAP</t>
  </si>
  <si>
    <t>What to do with a Philosophy degree</t>
  </si>
  <si>
    <t>Into the Mind of Horror</t>
  </si>
  <si>
    <t>The Spiral Of Silence</t>
  </si>
  <si>
    <t>Philosophy of Cultural Supression Of Mental Health</t>
  </si>
  <si>
    <t>Shabbos House Lchaim</t>
  </si>
  <si>
    <t>Welcome back fire pit social</t>
  </si>
  <si>
    <t>Welcome back shabbat</t>
  </si>
  <si>
    <t>Rosh Hashana</t>
  </si>
  <si>
    <t>Yom Kippur Pre fast</t>
  </si>
  <si>
    <t>Sukkah buidling bbq</t>
  </si>
  <si>
    <t>sukkot (4 meals)</t>
  </si>
  <si>
    <t>Shabbat in the Sukkah</t>
  </si>
  <si>
    <t>Simchat torah</t>
  </si>
  <si>
    <t>chanukah party</t>
  </si>
  <si>
    <t>midnight breakfast</t>
  </si>
  <si>
    <t>channukah shabbat</t>
  </si>
  <si>
    <t>channukah bash</t>
  </si>
  <si>
    <t>Tu'Bishsvat (table+shabbat)</t>
  </si>
  <si>
    <t>Jamming night</t>
  </si>
  <si>
    <t>Ethnic shabbat</t>
  </si>
  <si>
    <t>Superbowl Kosher to go</t>
  </si>
  <si>
    <t>dessert bake off</t>
  </si>
  <si>
    <t>Purim Carnival</t>
  </si>
  <si>
    <t>Passover Seders</t>
  </si>
  <si>
    <t>Passsover (8 meals)</t>
  </si>
  <si>
    <t>Year end fire pit</t>
  </si>
  <si>
    <t>Grad party</t>
  </si>
  <si>
    <t>social action</t>
  </si>
  <si>
    <t>Graduation weekend</t>
  </si>
  <si>
    <t>Tango Club</t>
  </si>
  <si>
    <t>Instructor pay</t>
  </si>
  <si>
    <t xml:space="preserve">Performance </t>
  </si>
  <si>
    <t>Travel expenses</t>
  </si>
  <si>
    <t xml:space="preserve">Events </t>
  </si>
  <si>
    <t>UNA-USA</t>
  </si>
  <si>
    <t>Human Rights Events</t>
  </si>
  <si>
    <t>International Human Rights Events</t>
  </si>
  <si>
    <t>Global Youth Engagement Summit</t>
  </si>
  <si>
    <t>Toastmasters</t>
  </si>
  <si>
    <t>Membership Dues (fall and spring)</t>
  </si>
  <si>
    <t>End of year</t>
  </si>
  <si>
    <t>Under Construction</t>
  </si>
  <si>
    <t>2019-2020 mixes</t>
  </si>
  <si>
    <t>RIT Dance Competition</t>
  </si>
  <si>
    <t>Khaotik Dance Competition</t>
  </si>
  <si>
    <t>Palace Dance Competition</t>
  </si>
  <si>
    <t>JAMSA Dance Competition</t>
  </si>
  <si>
    <t>New Member Uniform</t>
  </si>
  <si>
    <t>Workshop with Professional Dancer</t>
  </si>
  <si>
    <t>Umoja</t>
  </si>
  <si>
    <t>Performance Attire</t>
  </si>
  <si>
    <t>Beginning of the semester social</t>
  </si>
  <si>
    <t>End of the year party</t>
  </si>
  <si>
    <t>Project Sunshine</t>
  </si>
  <si>
    <t>Informational</t>
  </si>
  <si>
    <t>Crafts</t>
  </si>
  <si>
    <t>Valentine's Day Meeting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</si>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</sst>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70C0"/>
      <name val="Calibri"/>
      <family val="2"/>
    </font>
    <font>
      <b/>
      <u/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FF0000"/>
      <name val="Arial"/>
      <family val="2"/>
    </font>
    <font>
      <b/>
      <sz val="12"/>
      <color rgb="FF000000"/>
      <name val="Trebuchet MS"/>
      <family val="2"/>
    </font>
    <font>
      <b/>
      <sz val="12"/>
      <color indexed="8"/>
      <name val="Calibri"/>
      <family val="2"/>
    </font>
    <font>
      <sz val="12"/>
      <name val="Trebuchet MS Bold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rgb="FF3F3F3F"/>
      </right>
      <top style="double">
        <color rgb="FF3F3F3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12" fillId="0" borderId="0" applyFont="0" applyFill="0" applyBorder="0" applyAlignment="0" applyProtection="0"/>
    <xf numFmtId="0" fontId="13" fillId="4" borderId="2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2" fillId="0" borderId="0"/>
    <xf numFmtId="44" fontId="22" fillId="0" borderId="0" applyFont="0" applyFill="0" applyBorder="0" applyAlignment="0" applyProtection="0"/>
  </cellStyleXfs>
  <cellXfs count="117">
    <xf numFmtId="0" fontId="0" fillId="0" borderId="0" xfId="0"/>
    <xf numFmtId="0" fontId="3" fillId="0" borderId="1" xfId="0" applyFont="1" applyBorder="1"/>
    <xf numFmtId="0" fontId="5" fillId="0" borderId="0" xfId="0" applyFont="1"/>
    <xf numFmtId="8" fontId="3" fillId="2" borderId="1" xfId="0" applyNumberFormat="1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10" fillId="0" borderId="1" xfId="0" applyFont="1" applyBorder="1"/>
    <xf numFmtId="0" fontId="4" fillId="0" borderId="5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164" fontId="11" fillId="0" borderId="3" xfId="0" applyNumberFormat="1" applyFont="1" applyBorder="1"/>
    <xf numFmtId="3" fontId="3" fillId="0" borderId="7" xfId="0" applyNumberFormat="1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7" borderId="1" xfId="0" applyFont="1" applyFill="1" applyBorder="1"/>
    <xf numFmtId="0" fontId="0" fillId="7" borderId="4" xfId="0" applyFill="1" applyBorder="1"/>
    <xf numFmtId="0" fontId="14" fillId="0" borderId="9" xfId="2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8" fontId="15" fillId="0" borderId="11" xfId="0" applyNumberFormat="1" applyFont="1" applyBorder="1"/>
    <xf numFmtId="164" fontId="11" fillId="0" borderId="0" xfId="0" applyNumberFormat="1" applyFont="1"/>
    <xf numFmtId="0" fontId="0" fillId="0" borderId="4" xfId="0" applyFill="1" applyBorder="1"/>
    <xf numFmtId="44" fontId="0" fillId="0" borderId="0" xfId="0" applyNumberFormat="1"/>
    <xf numFmtId="0" fontId="3" fillId="7" borderId="7" xfId="0" applyFont="1" applyFill="1" applyBorder="1" applyAlignment="1">
      <alignment horizontal="center"/>
    </xf>
    <xf numFmtId="0" fontId="2" fillId="0" borderId="0" xfId="3"/>
    <xf numFmtId="44" fontId="2" fillId="0" borderId="0" xfId="3" applyNumberFormat="1" applyFill="1" applyAlignment="1">
      <alignment horizontal="center"/>
    </xf>
    <xf numFmtId="1" fontId="2" fillId="0" borderId="0" xfId="3" applyNumberFormat="1" applyAlignment="1">
      <alignment horizontal="center"/>
    </xf>
    <xf numFmtId="0" fontId="2" fillId="0" borderId="0" xfId="3" applyAlignment="1"/>
    <xf numFmtId="44" fontId="0" fillId="0" borderId="0" xfId="4" applyFont="1" applyAlignment="1">
      <alignment horizontal="center"/>
    </xf>
    <xf numFmtId="0" fontId="19" fillId="0" borderId="8" xfId="5" applyFont="1" applyFill="1" applyBorder="1" applyAlignment="1"/>
    <xf numFmtId="0" fontId="2" fillId="7" borderId="0" xfId="3" applyFill="1" applyAlignment="1"/>
    <xf numFmtId="0" fontId="20" fillId="0" borderId="0" xfId="3" applyFont="1"/>
    <xf numFmtId="164" fontId="2" fillId="0" borderId="0" xfId="3" applyNumberFormat="1"/>
    <xf numFmtId="0" fontId="21" fillId="0" borderId="0" xfId="3" applyFont="1" applyBorder="1"/>
    <xf numFmtId="0" fontId="24" fillId="0" borderId="1" xfId="3" applyFont="1" applyBorder="1"/>
    <xf numFmtId="44" fontId="2" fillId="0" borderId="0" xfId="3" applyNumberFormat="1"/>
    <xf numFmtId="0" fontId="21" fillId="0" borderId="11" xfId="3" applyFont="1" applyBorder="1"/>
    <xf numFmtId="0" fontId="6" fillId="0" borderId="15" xfId="3" applyFont="1" applyBorder="1"/>
    <xf numFmtId="0" fontId="26" fillId="0" borderId="12" xfId="3" applyFont="1" applyFill="1" applyBorder="1"/>
    <xf numFmtId="44" fontId="17" fillId="9" borderId="16" xfId="3" applyNumberFormat="1" applyFont="1" applyFill="1" applyBorder="1" applyAlignment="1">
      <alignment horizontal="center"/>
    </xf>
    <xf numFmtId="1" fontId="17" fillId="9" borderId="6" xfId="3" applyNumberFormat="1" applyFont="1" applyFill="1" applyBorder="1" applyAlignment="1">
      <alignment horizontal="center"/>
    </xf>
    <xf numFmtId="1" fontId="17" fillId="9" borderId="6" xfId="3" applyNumberFormat="1" applyFont="1" applyFill="1" applyBorder="1" applyAlignment="1"/>
    <xf numFmtId="0" fontId="17" fillId="9" borderId="5" xfId="3" applyFont="1" applyFill="1" applyBorder="1" applyAlignment="1">
      <alignment horizontal="left"/>
    </xf>
    <xf numFmtId="0" fontId="0" fillId="7" borderId="14" xfId="0" applyFill="1" applyBorder="1"/>
    <xf numFmtId="0" fontId="0" fillId="0" borderId="14" xfId="0" applyBorder="1"/>
    <xf numFmtId="49" fontId="25" fillId="0" borderId="0" xfId="3" applyNumberFormat="1" applyFont="1" applyBorder="1"/>
    <xf numFmtId="0" fontId="0" fillId="7" borderId="13" xfId="0" applyFill="1" applyBorder="1"/>
    <xf numFmtId="0" fontId="19" fillId="0" borderId="17" xfId="5" applyFont="1" applyFill="1" applyBorder="1" applyAlignment="1"/>
    <xf numFmtId="164" fontId="2" fillId="0" borderId="18" xfId="3" applyNumberFormat="1" applyBorder="1"/>
    <xf numFmtId="164" fontId="2" fillId="0" borderId="18" xfId="3" applyNumberFormat="1" applyBorder="1" applyAlignment="1">
      <alignment horizontal="center"/>
    </xf>
    <xf numFmtId="44" fontId="2" fillId="0" borderId="18" xfId="3" applyNumberFormat="1" applyFill="1" applyBorder="1" applyAlignment="1">
      <alignment horizontal="center"/>
    </xf>
    <xf numFmtId="0" fontId="19" fillId="10" borderId="18" xfId="5" applyFont="1" applyFill="1" applyBorder="1" applyAlignment="1"/>
    <xf numFmtId="0" fontId="2" fillId="3" borderId="18" xfId="3" applyFill="1" applyBorder="1"/>
    <xf numFmtId="164" fontId="2" fillId="3" borderId="18" xfId="3" applyNumberFormat="1" applyFill="1" applyBorder="1"/>
    <xf numFmtId="164" fontId="2" fillId="3" borderId="18" xfId="3" applyNumberFormat="1" applyFill="1" applyBorder="1" applyAlignment="1">
      <alignment horizontal="center"/>
    </xf>
    <xf numFmtId="44" fontId="2" fillId="3" borderId="18" xfId="3" applyNumberFormat="1" applyFill="1" applyBorder="1" applyAlignment="1">
      <alignment horizontal="center"/>
    </xf>
    <xf numFmtId="0" fontId="21" fillId="0" borderId="18" xfId="3" applyFont="1" applyBorder="1"/>
    <xf numFmtId="0" fontId="21" fillId="0" borderId="18" xfId="3" applyFont="1" applyBorder="1" applyAlignment="1">
      <alignment wrapText="1"/>
    </xf>
    <xf numFmtId="0" fontId="1" fillId="7" borderId="18" xfId="3" applyFont="1" applyFill="1" applyBorder="1"/>
    <xf numFmtId="164" fontId="2" fillId="7" borderId="18" xfId="3" applyNumberFormat="1" applyFill="1" applyBorder="1"/>
    <xf numFmtId="164" fontId="2" fillId="7" borderId="18" xfId="3" applyNumberFormat="1" applyFill="1" applyBorder="1" applyAlignment="1">
      <alignment horizontal="center"/>
    </xf>
    <xf numFmtId="44" fontId="2" fillId="7" borderId="18" xfId="3" applyNumberForma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0" fillId="3" borderId="18" xfId="0" applyFill="1" applyBorder="1"/>
    <xf numFmtId="8" fontId="5" fillId="3" borderId="18" xfId="0" applyNumberFormat="1" applyFont="1" applyFill="1" applyBorder="1"/>
    <xf numFmtId="164" fontId="5" fillId="0" borderId="18" xfId="0" applyNumberFormat="1" applyFont="1" applyBorder="1"/>
    <xf numFmtId="164" fontId="5" fillId="0" borderId="18" xfId="0" applyNumberFormat="1" applyFont="1" applyFill="1" applyBorder="1"/>
    <xf numFmtId="164" fontId="0" fillId="0" borderId="18" xfId="0" applyNumberFormat="1" applyBorder="1"/>
    <xf numFmtId="164" fontId="0" fillId="3" borderId="18" xfId="0" applyNumberFormat="1" applyFill="1" applyBorder="1"/>
    <xf numFmtId="164" fontId="5" fillId="3" borderId="18" xfId="0" applyNumberFormat="1" applyFont="1" applyFill="1" applyBorder="1"/>
    <xf numFmtId="164" fontId="0" fillId="0" borderId="18" xfId="0" applyNumberFormat="1" applyFill="1" applyBorder="1"/>
    <xf numFmtId="164" fontId="0" fillId="7" borderId="18" xfId="0" applyNumberFormat="1" applyFill="1" applyBorder="1"/>
    <xf numFmtId="164" fontId="5" fillId="7" borderId="18" xfId="0" applyNumberFormat="1" applyFont="1" applyFill="1" applyBorder="1"/>
    <xf numFmtId="164" fontId="7" fillId="0" borderId="18" xfId="0" applyNumberFormat="1" applyFont="1" applyBorder="1"/>
    <xf numFmtId="0" fontId="16" fillId="0" borderId="18" xfId="0" applyFont="1" applyBorder="1" applyAlignment="1">
      <alignment horizontal="center"/>
    </xf>
    <xf numFmtId="44" fontId="0" fillId="0" borderId="18" xfId="1" applyFont="1" applyBorder="1"/>
    <xf numFmtId="0" fontId="0" fillId="0" borderId="18" xfId="0" applyBorder="1"/>
    <xf numFmtId="8" fontId="0" fillId="0" borderId="18" xfId="0" applyNumberFormat="1" applyBorder="1"/>
    <xf numFmtId="44" fontId="0" fillId="0" borderId="18" xfId="0" applyNumberFormat="1" applyBorder="1"/>
    <xf numFmtId="8" fontId="5" fillId="0" borderId="18" xfId="0" applyNumberFormat="1" applyFont="1" applyBorder="1"/>
    <xf numFmtId="0" fontId="19" fillId="0" borderId="18" xfId="5" applyFont="1" applyFill="1" applyBorder="1" applyAlignment="1"/>
    <xf numFmtId="0" fontId="26" fillId="0" borderId="18" xfId="3" applyFont="1" applyBorder="1"/>
    <xf numFmtId="0" fontId="19" fillId="7" borderId="18" xfId="5" applyFont="1" applyFill="1" applyBorder="1" applyAlignment="1"/>
    <xf numFmtId="49" fontId="25" fillId="0" borderId="19" xfId="3" applyNumberFormat="1" applyFont="1" applyBorder="1"/>
    <xf numFmtId="0" fontId="19" fillId="0" borderId="20" xfId="5" applyFont="1" applyFill="1" applyBorder="1" applyAlignment="1"/>
    <xf numFmtId="164" fontId="2" fillId="0" borderId="21" xfId="3" applyNumberFormat="1" applyBorder="1"/>
    <xf numFmtId="164" fontId="2" fillId="0" borderId="21" xfId="3" applyNumberFormat="1" applyBorder="1" applyAlignment="1">
      <alignment horizontal="center"/>
    </xf>
    <xf numFmtId="44" fontId="2" fillId="0" borderId="21" xfId="3" applyNumberFormat="1" applyFill="1" applyBorder="1" applyAlignment="1">
      <alignment horizontal="center"/>
    </xf>
    <xf numFmtId="0" fontId="19" fillId="10" borderId="21" xfId="5" applyFont="1" applyFill="1" applyBorder="1" applyAlignment="1"/>
    <xf numFmtId="0" fontId="2" fillId="3" borderId="21" xfId="3" applyFill="1" applyBorder="1"/>
    <xf numFmtId="164" fontId="2" fillId="3" borderId="21" xfId="3" applyNumberFormat="1" applyFill="1" applyBorder="1"/>
    <xf numFmtId="164" fontId="2" fillId="3" borderId="21" xfId="3" applyNumberFormat="1" applyFill="1" applyBorder="1" applyAlignment="1">
      <alignment horizontal="center"/>
    </xf>
    <xf numFmtId="44" fontId="2" fillId="3" borderId="21" xfId="3" applyNumberFormat="1" applyFill="1" applyBorder="1" applyAlignment="1">
      <alignment horizontal="center"/>
    </xf>
    <xf numFmtId="0" fontId="21" fillId="0" borderId="21" xfId="3" applyFont="1" applyBorder="1"/>
    <xf numFmtId="164" fontId="2" fillId="8" borderId="21" xfId="3" applyNumberFormat="1" applyFill="1" applyBorder="1" applyAlignment="1">
      <alignment horizontal="center"/>
    </xf>
    <xf numFmtId="0" fontId="6" fillId="0" borderId="21" xfId="3" applyFont="1" applyBorder="1"/>
    <xf numFmtId="0" fontId="21" fillId="0" borderId="21" xfId="3" applyFont="1" applyBorder="1" applyAlignment="1">
      <alignment wrapText="1"/>
    </xf>
    <xf numFmtId="0" fontId="23" fillId="0" borderId="20" xfId="5" applyFont="1" applyFill="1" applyBorder="1" applyAlignment="1">
      <alignment horizontal="left" indent="1"/>
    </xf>
    <xf numFmtId="0" fontId="1" fillId="7" borderId="21" xfId="3" applyFont="1" applyFill="1" applyBorder="1"/>
    <xf numFmtId="164" fontId="2" fillId="0" borderId="21" xfId="3" applyNumberFormat="1" applyFill="1" applyBorder="1" applyAlignment="1">
      <alignment horizontal="center"/>
    </xf>
    <xf numFmtId="164" fontId="0" fillId="0" borderId="21" xfId="7" applyNumberFormat="1" applyFont="1" applyBorder="1" applyAlignment="1">
      <alignment horizontal="center"/>
    </xf>
    <xf numFmtId="0" fontId="21" fillId="0" borderId="21" xfId="6" applyFont="1" applyBorder="1"/>
    <xf numFmtId="0" fontId="19" fillId="10" borderId="20" xfId="5" applyFont="1" applyFill="1" applyBorder="1" applyAlignment="1"/>
    <xf numFmtId="0" fontId="21" fillId="3" borderId="21" xfId="3" applyFont="1" applyFill="1" applyBorder="1"/>
    <xf numFmtId="0" fontId="19" fillId="7" borderId="20" xfId="5" applyFont="1" applyFill="1" applyBorder="1" applyAlignment="1"/>
    <xf numFmtId="0" fontId="21" fillId="7" borderId="21" xfId="3" applyFont="1" applyFill="1" applyBorder="1"/>
    <xf numFmtId="164" fontId="2" fillId="7" borderId="21" xfId="3" applyNumberFormat="1" applyFill="1" applyBorder="1"/>
    <xf numFmtId="164" fontId="2" fillId="7" borderId="21" xfId="3" applyNumberFormat="1" applyFill="1" applyBorder="1" applyAlignment="1">
      <alignment horizontal="center"/>
    </xf>
    <xf numFmtId="44" fontId="2" fillId="7" borderId="21" xfId="3" applyNumberFormat="1" applyFill="1" applyBorder="1" applyAlignment="1">
      <alignment horizontal="center"/>
    </xf>
    <xf numFmtId="0" fontId="17" fillId="9" borderId="21" xfId="3" applyFont="1" applyFill="1" applyBorder="1" applyAlignment="1">
      <alignment horizontal="center"/>
    </xf>
    <xf numFmtId="0" fontId="17" fillId="9" borderId="21" xfId="3" applyFont="1" applyFill="1" applyBorder="1"/>
    <xf numFmtId="164" fontId="17" fillId="9" borderId="21" xfId="3" applyNumberFormat="1" applyFont="1" applyFill="1" applyBorder="1" applyAlignment="1">
      <alignment horizontal="center"/>
    </xf>
  </cellXfs>
  <cellStyles count="8">
    <cellStyle name="Check Cell" xfId="2" builtinId="23"/>
    <cellStyle name="Currency" xfId="1" builtinId="4"/>
    <cellStyle name="Currency 2" xfId="4" xr:uid="{F9456B80-0BB9-4A19-BD3F-BA05D2EA78C8}"/>
    <cellStyle name="Currency 2 3" xfId="7" xr:uid="{2466544A-88BF-46F0-91F1-88FDF06A3FFB}"/>
    <cellStyle name="Normal" xfId="0" builtinId="0"/>
    <cellStyle name="Normal 2" xfId="3" xr:uid="{FC1CB047-930B-46D6-BAD0-AD9F3AD2080E}"/>
    <cellStyle name="Normal 2 2" xfId="6" xr:uid="{CDA16D1F-D1B5-485C-9F1E-B50EDB6F016A}"/>
    <cellStyle name="Normal 5" xfId="5" xr:uid="{D64414BE-FC5A-4642-B574-72A729463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2792186</xdr:colOff>
      <xdr:row>24</xdr:row>
      <xdr:rowOff>0</xdr:rowOff>
    </xdr:to>
    <xdr:sp macro="" textlink="">
      <xdr:nvSpPr>
        <xdr:cNvPr id="1028" name="Rectangle 4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5442857" cy="54428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1040"/>
  <sheetViews>
    <sheetView tabSelected="1" topLeftCell="A89" zoomScale="133" zoomScaleNormal="171" zoomScalePageLayoutView="177" workbookViewId="0">
      <pane xSplit="1" topLeftCell="C89" activePane="topRight" state="frozen"/>
      <selection activeCell="A89" sqref="A89"/>
      <selection pane="topRight" activeCell="B18" sqref="B18"/>
    </sheetView>
  </sheetViews>
  <sheetFormatPr defaultColWidth="0" defaultRowHeight="0" customHeight="1" zeroHeight="1" x14ac:dyDescent="0.2"/>
  <cols>
    <col min="1" max="1" width="54.61328125" style="12" customWidth="1"/>
    <col min="2" max="2" width="58.515625" customWidth="1"/>
    <col min="3" max="3" width="20.04296875" customWidth="1"/>
    <col min="4" max="4" width="22.46484375" style="2" customWidth="1"/>
    <col min="5" max="5" width="20.04296875" customWidth="1"/>
    <col min="6" max="24" width="7.6640625" hidden="1" customWidth="1"/>
    <col min="25" max="26" width="7.6640625" hidden="1"/>
    <col min="27" max="16383" width="15.19921875" hidden="1"/>
    <col min="16384" max="16384" width="19.37109375" style="2" customWidth="1"/>
  </cols>
  <sheetData>
    <row r="1" spans="1:5 16384:16384" s="13" customFormat="1" ht="14.25" customHeight="1" x14ac:dyDescent="0.2">
      <c r="A1" s="7" t="s">
        <v>0</v>
      </c>
      <c r="B1" s="8" t="s">
        <v>1</v>
      </c>
      <c r="C1" s="66" t="s">
        <v>2</v>
      </c>
      <c r="D1" s="67" t="s">
        <v>3</v>
      </c>
      <c r="E1" s="66" t="s">
        <v>4</v>
      </c>
      <c r="XFD1" s="67" t="s">
        <v>5</v>
      </c>
    </row>
    <row r="2" spans="1:5 16384:16384" s="19" customFormat="1" ht="14.25" customHeight="1" x14ac:dyDescent="0.2">
      <c r="A2" s="9" t="s">
        <v>6</v>
      </c>
      <c r="B2" s="4"/>
      <c r="C2" s="68"/>
      <c r="D2" s="69">
        <f>SUM(C3:C10)</f>
        <v>298712</v>
      </c>
      <c r="E2" s="68"/>
      <c r="XFD2" s="69">
        <f>SUM(E3:E10)</f>
        <v>258998</v>
      </c>
    </row>
    <row r="3" spans="1:5 16384:16384" s="25" customFormat="1" ht="14.25" customHeight="1" x14ac:dyDescent="0.2">
      <c r="A3" s="10"/>
      <c r="B3" s="6" t="s">
        <v>7</v>
      </c>
      <c r="C3" s="3">
        <v>-190000</v>
      </c>
      <c r="D3" s="70"/>
      <c r="E3" s="71">
        <v>-190000</v>
      </c>
      <c r="XFD3" s="71"/>
    </row>
    <row r="4" spans="1:5 16384:16384" s="25" customFormat="1" ht="14.25" customHeight="1" x14ac:dyDescent="0.2">
      <c r="A4" s="10"/>
      <c r="B4" s="1" t="s">
        <v>8</v>
      </c>
      <c r="C4" s="72">
        <v>26710</v>
      </c>
      <c r="D4" s="70"/>
      <c r="E4" s="71">
        <v>36366</v>
      </c>
      <c r="XFD4" s="71"/>
    </row>
    <row r="5" spans="1:5 16384:16384" s="25" customFormat="1" ht="14.25" customHeight="1" x14ac:dyDescent="0.2">
      <c r="A5" s="10"/>
      <c r="B5" s="1" t="s">
        <v>9</v>
      </c>
      <c r="C5" s="72">
        <v>269163</v>
      </c>
      <c r="D5" s="70"/>
      <c r="E5" s="71">
        <v>256682</v>
      </c>
      <c r="XFD5" s="71"/>
    </row>
    <row r="6" spans="1:5 16384:16384" s="25" customFormat="1" ht="14.25" customHeight="1" x14ac:dyDescent="0.2">
      <c r="A6" s="10"/>
      <c r="B6" s="1" t="s">
        <v>10</v>
      </c>
      <c r="C6" s="72">
        <v>76340</v>
      </c>
      <c r="D6" s="70"/>
      <c r="E6" s="71">
        <v>76950</v>
      </c>
      <c r="XFD6" s="71"/>
    </row>
    <row r="7" spans="1:5 16384:16384" s="25" customFormat="1" ht="14.25" customHeight="1" x14ac:dyDescent="0.2">
      <c r="A7" s="10"/>
      <c r="B7" s="1" t="s">
        <v>11</v>
      </c>
      <c r="C7" s="72">
        <v>63500</v>
      </c>
      <c r="D7" s="70"/>
      <c r="E7" s="71">
        <v>64000</v>
      </c>
      <c r="XFD7" s="71"/>
    </row>
    <row r="8" spans="1:5 16384:16384" s="25" customFormat="1" ht="14.25" customHeight="1" x14ac:dyDescent="0.2">
      <c r="A8" s="10"/>
      <c r="B8" s="1" t="s">
        <v>12</v>
      </c>
      <c r="C8" s="72">
        <v>47499</v>
      </c>
      <c r="D8" s="70"/>
      <c r="E8" s="71">
        <v>15000</v>
      </c>
      <c r="XFD8" s="71"/>
    </row>
    <row r="9" spans="1:5 16384:16384" s="25" customFormat="1" ht="14.25" customHeight="1" x14ac:dyDescent="0.2">
      <c r="A9" s="10"/>
      <c r="B9" s="1" t="s">
        <v>13</v>
      </c>
      <c r="C9" s="72">
        <v>3000</v>
      </c>
      <c r="D9" s="70"/>
      <c r="E9" s="71">
        <v>0</v>
      </c>
      <c r="XFD9" s="71"/>
    </row>
    <row r="10" spans="1:5 16384:16384" s="25" customFormat="1" ht="14.25" customHeight="1" x14ac:dyDescent="0.2">
      <c r="A10" s="10"/>
      <c r="B10" s="1" t="s">
        <v>14</v>
      </c>
      <c r="C10" s="72">
        <v>2500</v>
      </c>
      <c r="D10" s="70"/>
      <c r="E10" s="71">
        <v>0</v>
      </c>
      <c r="XFD10" s="71"/>
    </row>
    <row r="11" spans="1:5 16384:16384" s="19" customFormat="1" ht="14.25" customHeight="1" x14ac:dyDescent="0.2">
      <c r="A11" s="9" t="s">
        <v>15</v>
      </c>
      <c r="B11" s="4"/>
      <c r="C11" s="73"/>
      <c r="D11" s="74">
        <f>SUM(C12:C19)</f>
        <v>80484.211599999995</v>
      </c>
      <c r="E11" s="73"/>
      <c r="XFD11" s="74">
        <f>SUM(E12:E19)</f>
        <v>81710.42</v>
      </c>
    </row>
    <row r="12" spans="1:5 16384:16384" s="19" customFormat="1" ht="14.25" customHeight="1" x14ac:dyDescent="0.2">
      <c r="A12" s="10"/>
      <c r="B12" s="1" t="s">
        <v>16</v>
      </c>
      <c r="C12" s="72">
        <v>3300</v>
      </c>
      <c r="D12" s="70"/>
      <c r="E12" s="75">
        <v>3300</v>
      </c>
      <c r="XFD12" s="70"/>
    </row>
    <row r="13" spans="1:5 16384:16384" s="19" customFormat="1" ht="14.25" customHeight="1" x14ac:dyDescent="0.2">
      <c r="A13" s="10"/>
      <c r="B13" s="1" t="s">
        <v>17</v>
      </c>
      <c r="C13" s="72">
        <v>1250</v>
      </c>
      <c r="D13" s="70"/>
      <c r="E13" s="72">
        <v>1250</v>
      </c>
      <c r="XFD13" s="70"/>
    </row>
    <row r="14" spans="1:5 16384:16384" s="19" customFormat="1" ht="14.25" customHeight="1" x14ac:dyDescent="0.2">
      <c r="A14" s="10"/>
      <c r="B14" s="1" t="s">
        <v>8</v>
      </c>
      <c r="C14" s="72">
        <v>1850</v>
      </c>
      <c r="D14" s="70"/>
      <c r="E14" s="72">
        <v>1850</v>
      </c>
      <c r="XFD14" s="70"/>
    </row>
    <row r="15" spans="1:5 16384:16384" s="47" customFormat="1" ht="14.25" customHeight="1" x14ac:dyDescent="0.2">
      <c r="A15" s="10"/>
      <c r="B15" s="1" t="s">
        <v>18</v>
      </c>
      <c r="C15" s="72">
        <f>E15-E15*0.02</f>
        <v>69884.211599999995</v>
      </c>
      <c r="D15" s="70"/>
      <c r="E15" s="72">
        <v>71310.42</v>
      </c>
      <c r="XFD15" s="70"/>
    </row>
    <row r="16" spans="1:5 16384:16384" s="19" customFormat="1" ht="14.25" customHeight="1" x14ac:dyDescent="0.2">
      <c r="A16" s="10"/>
      <c r="B16" s="1" t="s">
        <v>19</v>
      </c>
      <c r="C16" s="72">
        <v>1800</v>
      </c>
      <c r="D16" s="70"/>
      <c r="E16" s="72">
        <v>1800</v>
      </c>
      <c r="XFD16" s="70"/>
    </row>
    <row r="17" spans="1:5 16384:16384" s="19" customFormat="1" ht="14.25" customHeight="1" x14ac:dyDescent="0.2">
      <c r="A17" s="10"/>
      <c r="B17" s="1" t="s">
        <v>13</v>
      </c>
      <c r="C17" s="72">
        <v>200</v>
      </c>
      <c r="D17" s="70"/>
      <c r="E17" s="72">
        <v>0</v>
      </c>
      <c r="XFD17" s="70"/>
    </row>
    <row r="18" spans="1:5 16384:16384" s="19" customFormat="1" ht="14.25" customHeight="1" x14ac:dyDescent="0.2">
      <c r="A18" s="10"/>
      <c r="B18" s="1" t="s">
        <v>20</v>
      </c>
      <c r="C18" s="72">
        <v>1750</v>
      </c>
      <c r="D18" s="70"/>
      <c r="E18" s="72">
        <v>1750</v>
      </c>
      <c r="XFD18" s="70"/>
    </row>
    <row r="19" spans="1:5 16384:16384" s="19" customFormat="1" ht="14.25" customHeight="1" x14ac:dyDescent="0.2">
      <c r="A19" s="10"/>
      <c r="B19" s="1" t="s">
        <v>21</v>
      </c>
      <c r="C19" s="72">
        <v>450</v>
      </c>
      <c r="D19" s="70"/>
      <c r="E19" s="72">
        <v>450</v>
      </c>
      <c r="XFD19" s="70"/>
    </row>
    <row r="20" spans="1:5 16384:16384" s="19" customFormat="1" ht="14.25" customHeight="1" x14ac:dyDescent="0.2">
      <c r="A20" s="9" t="s">
        <v>22</v>
      </c>
      <c r="B20" s="4"/>
      <c r="C20" s="73"/>
      <c r="D20" s="74">
        <f>SUM(C21:C40)</f>
        <v>217350</v>
      </c>
      <c r="E20" s="73"/>
      <c r="XFD20" s="74">
        <f>SUM(E21:E40)</f>
        <v>298235</v>
      </c>
    </row>
    <row r="21" spans="1:5 16384:16384" s="19" customFormat="1" ht="14.25" customHeight="1" x14ac:dyDescent="0.2">
      <c r="A21" s="10"/>
      <c r="B21" s="1" t="s">
        <v>23</v>
      </c>
      <c r="C21" s="3">
        <v>-38000</v>
      </c>
      <c r="D21" s="70"/>
      <c r="E21" s="3">
        <v>-38000</v>
      </c>
      <c r="XFD21" s="70"/>
    </row>
    <row r="22" spans="1:5 16384:16384" s="19" customFormat="1" ht="14.25" customHeight="1" x14ac:dyDescent="0.2">
      <c r="A22" s="10"/>
      <c r="B22" s="1" t="s">
        <v>24</v>
      </c>
      <c r="C22" s="72">
        <v>2000</v>
      </c>
      <c r="D22" s="70"/>
      <c r="E22" s="76">
        <v>5885</v>
      </c>
      <c r="XFD22" s="70"/>
    </row>
    <row r="23" spans="1:5 16384:16384" s="19" customFormat="1" ht="14.25" customHeight="1" x14ac:dyDescent="0.2">
      <c r="A23" s="10"/>
      <c r="B23" s="1" t="s">
        <v>25</v>
      </c>
      <c r="C23" s="72">
        <v>750</v>
      </c>
      <c r="D23" s="70"/>
      <c r="E23" s="72">
        <v>750</v>
      </c>
      <c r="XFD23" s="70"/>
    </row>
    <row r="24" spans="1:5 16384:16384" s="13" customFormat="1" ht="14.25" customHeight="1" x14ac:dyDescent="0.2">
      <c r="A24" s="10"/>
      <c r="B24" s="1" t="s">
        <v>26</v>
      </c>
      <c r="C24" s="72">
        <v>2500</v>
      </c>
      <c r="D24" s="70"/>
      <c r="E24" s="72">
        <v>2500</v>
      </c>
      <c r="XFD24" s="70"/>
    </row>
    <row r="25" spans="1:5 16384:16384" s="19" customFormat="1" ht="14.25" customHeight="1" x14ac:dyDescent="0.2">
      <c r="A25" s="27"/>
      <c r="B25" s="18" t="s">
        <v>27</v>
      </c>
      <c r="C25" s="76"/>
      <c r="D25" s="77"/>
      <c r="E25" s="76">
        <v>8000</v>
      </c>
      <c r="XFD25" s="77"/>
    </row>
    <row r="26" spans="1:5 16384:16384" s="47" customFormat="1" ht="14.25" customHeight="1" x14ac:dyDescent="0.2">
      <c r="A26" s="27"/>
      <c r="B26" s="18" t="s">
        <v>28</v>
      </c>
      <c r="C26" s="76">
        <v>0</v>
      </c>
      <c r="D26" s="77"/>
      <c r="E26" s="76">
        <v>5000</v>
      </c>
      <c r="XFD26" s="77"/>
    </row>
    <row r="27" spans="1:5 16384:16384" s="13" customFormat="1" ht="14.25" customHeight="1" x14ac:dyDescent="0.2">
      <c r="A27" s="10"/>
      <c r="B27" s="1" t="s">
        <v>29</v>
      </c>
      <c r="C27" s="72">
        <v>40100</v>
      </c>
      <c r="D27" s="70"/>
      <c r="E27" s="72">
        <v>40100</v>
      </c>
      <c r="XFD27" s="70"/>
    </row>
    <row r="28" spans="1:5 16384:16384" s="48" customFormat="1" ht="14.25" customHeight="1" x14ac:dyDescent="0.2">
      <c r="A28" s="10"/>
      <c r="B28" s="1" t="s">
        <v>30</v>
      </c>
      <c r="C28" s="72">
        <v>0</v>
      </c>
      <c r="D28" s="70">
        <v>0</v>
      </c>
      <c r="E28" s="72">
        <v>25000</v>
      </c>
      <c r="XFD28" s="70"/>
    </row>
    <row r="29" spans="1:5 16384:16384" s="13" customFormat="1" ht="14.25" customHeight="1" x14ac:dyDescent="0.2">
      <c r="A29" s="10"/>
      <c r="B29" s="1" t="s">
        <v>31</v>
      </c>
      <c r="C29" s="72">
        <v>5000</v>
      </c>
      <c r="D29" s="70"/>
      <c r="E29" s="72">
        <v>5000</v>
      </c>
      <c r="XFD29" s="70"/>
    </row>
    <row r="30" spans="1:5 16384:16384" s="13" customFormat="1" ht="14.25" customHeight="1" x14ac:dyDescent="0.2">
      <c r="A30" s="10"/>
      <c r="B30" s="1" t="s">
        <v>32</v>
      </c>
      <c r="C30" s="72">
        <v>18500</v>
      </c>
      <c r="D30" s="70"/>
      <c r="E30" s="72">
        <v>18500</v>
      </c>
      <c r="XFD30" s="70"/>
    </row>
    <row r="31" spans="1:5 16384:16384" s="13" customFormat="1" ht="14.25" customHeight="1" x14ac:dyDescent="0.2">
      <c r="A31" s="10"/>
      <c r="B31" s="1" t="s">
        <v>33</v>
      </c>
      <c r="C31" s="72">
        <v>20000</v>
      </c>
      <c r="D31" s="70"/>
      <c r="E31" s="72">
        <v>20000</v>
      </c>
      <c r="XFD31" s="70"/>
    </row>
    <row r="32" spans="1:5 16384:16384" s="13" customFormat="1" ht="14.25" customHeight="1" x14ac:dyDescent="0.2">
      <c r="A32" s="10"/>
      <c r="B32" s="1" t="s">
        <v>34</v>
      </c>
      <c r="C32" s="72">
        <v>0</v>
      </c>
      <c r="D32" s="70">
        <v>0</v>
      </c>
      <c r="E32" s="72">
        <v>30000</v>
      </c>
      <c r="XFD32" s="70"/>
    </row>
    <row r="33" spans="1:5 16384:16384" s="13" customFormat="1" ht="14.25" customHeight="1" x14ac:dyDescent="0.2">
      <c r="A33" s="10"/>
      <c r="B33" s="1" t="s">
        <v>35</v>
      </c>
      <c r="C33" s="72">
        <v>130000</v>
      </c>
      <c r="D33" s="70"/>
      <c r="E33" s="72">
        <v>130000</v>
      </c>
      <c r="XFD33" s="70"/>
    </row>
    <row r="35" spans="1:5 16384:16384" s="13" customFormat="1" ht="14.25" customHeight="1" x14ac:dyDescent="0.2">
      <c r="A35" s="10"/>
      <c r="B35" s="1" t="s">
        <v>36</v>
      </c>
      <c r="C35" s="72">
        <v>30000</v>
      </c>
      <c r="D35" s="70"/>
      <c r="E35" s="72">
        <v>30000</v>
      </c>
      <c r="XFD35" s="70"/>
    </row>
    <row r="36" spans="1:5 16384:16384" s="13" customFormat="1" ht="14.25" customHeight="1" x14ac:dyDescent="0.2">
      <c r="A36" s="10"/>
      <c r="B36" s="1" t="s">
        <v>37</v>
      </c>
      <c r="C36" s="72">
        <v>3000</v>
      </c>
      <c r="D36" s="70"/>
      <c r="E36" s="72">
        <v>3000</v>
      </c>
      <c r="XFD36" s="70"/>
    </row>
    <row r="37" spans="1:5 16384:16384" s="13" customFormat="1" ht="14.25" customHeight="1" x14ac:dyDescent="0.2">
      <c r="A37" s="10"/>
      <c r="B37" s="1" t="s">
        <v>38</v>
      </c>
      <c r="C37" s="72">
        <v>2500</v>
      </c>
      <c r="D37" s="70"/>
      <c r="E37" s="72">
        <v>2500</v>
      </c>
      <c r="XFD37" s="70"/>
    </row>
    <row r="38" spans="1:5 16384:16384" s="13" customFormat="1" ht="14.25" customHeight="1" x14ac:dyDescent="0.2">
      <c r="A38" s="10"/>
      <c r="B38" s="1" t="s">
        <v>39</v>
      </c>
      <c r="C38" s="72">
        <v>0</v>
      </c>
      <c r="D38" s="70"/>
      <c r="E38" s="72">
        <v>3000</v>
      </c>
      <c r="XFD38" s="70"/>
    </row>
    <row r="39" spans="1:5 16384:16384" s="13" customFormat="1" ht="14.25" customHeight="1" x14ac:dyDescent="0.2">
      <c r="A39" s="10"/>
      <c r="B39" s="1" t="s">
        <v>40</v>
      </c>
      <c r="C39" s="72">
        <v>0</v>
      </c>
      <c r="D39" s="70"/>
      <c r="E39" s="76">
        <v>6000</v>
      </c>
      <c r="XFD39" s="70"/>
    </row>
    <row r="40" spans="1:5 16384:16384" s="13" customFormat="1" ht="14.25" customHeight="1" x14ac:dyDescent="0.2">
      <c r="A40" s="10"/>
      <c r="B40" s="1" t="s">
        <v>41</v>
      </c>
      <c r="C40" s="72">
        <v>1000</v>
      </c>
      <c r="D40" s="70"/>
      <c r="E40" s="72">
        <v>1000</v>
      </c>
      <c r="XFD40" s="70"/>
    </row>
    <row r="41" spans="1:5 16384:16384" s="13" customFormat="1" ht="14.25" customHeight="1" x14ac:dyDescent="0.2">
      <c r="A41" s="9" t="s">
        <v>9</v>
      </c>
      <c r="B41" s="4"/>
      <c r="C41" s="73"/>
      <c r="D41" s="74">
        <f>SUM(C42:C81)</f>
        <v>230730</v>
      </c>
      <c r="E41" s="73"/>
      <c r="XFD41" s="74">
        <f>SUM(E42:E81)</f>
        <v>246957.24</v>
      </c>
    </row>
    <row r="42" spans="1:5 16384:16384" s="13" customFormat="1" ht="14.25" customHeight="1" x14ac:dyDescent="0.2">
      <c r="A42" s="10"/>
      <c r="B42" s="1" t="s">
        <v>42</v>
      </c>
      <c r="C42" s="72">
        <v>43860</v>
      </c>
      <c r="D42" s="70"/>
      <c r="E42" s="72">
        <v>44737.24</v>
      </c>
      <c r="XFD42" s="70" t="s">
        <v>43</v>
      </c>
    </row>
    <row r="43" spans="1:5 16384:16384" s="13" customFormat="1" ht="14.25" customHeight="1" x14ac:dyDescent="0.2">
      <c r="A43" s="10" t="s">
        <v>44</v>
      </c>
      <c r="B43" s="1" t="s">
        <v>45</v>
      </c>
      <c r="C43" s="72">
        <v>14000</v>
      </c>
      <c r="D43" s="77"/>
      <c r="E43" s="72">
        <v>35000</v>
      </c>
      <c r="XFD43" s="77" t="s">
        <v>46</v>
      </c>
    </row>
    <row r="44" spans="1:5 16384:16384" s="13" customFormat="1" ht="14.25" customHeight="1" x14ac:dyDescent="0.2">
      <c r="A44" s="10"/>
      <c r="B44" s="1" t="s">
        <v>47</v>
      </c>
      <c r="C44" s="72">
        <v>30000</v>
      </c>
      <c r="D44" s="70"/>
      <c r="E44" s="72">
        <v>20000</v>
      </c>
      <c r="XFD44" s="70" t="s">
        <v>48</v>
      </c>
    </row>
    <row r="45" spans="1:5 16384:16384" s="13" customFormat="1" ht="15" x14ac:dyDescent="0.2">
      <c r="A45" s="10"/>
      <c r="B45" s="1" t="s">
        <v>49</v>
      </c>
      <c r="C45" s="72">
        <v>11220</v>
      </c>
      <c r="D45" s="70"/>
      <c r="E45" s="72">
        <v>11220</v>
      </c>
      <c r="XFD45" s="70"/>
    </row>
    <row r="46" spans="1:5 16384:16384" s="19" customFormat="1" ht="14.25" customHeight="1" x14ac:dyDescent="0.2">
      <c r="A46" s="10"/>
      <c r="B46" s="1" t="s">
        <v>50</v>
      </c>
      <c r="C46" s="72">
        <v>20000</v>
      </c>
      <c r="D46" s="70"/>
      <c r="E46" s="72">
        <v>20000</v>
      </c>
      <c r="XFD46" s="70"/>
    </row>
    <row r="47" spans="1:5 16384:16384" s="19" customFormat="1" ht="14.25" customHeight="1" x14ac:dyDescent="0.2">
      <c r="A47" s="10"/>
      <c r="B47" s="1" t="s">
        <v>51</v>
      </c>
      <c r="C47" s="72">
        <v>45000</v>
      </c>
      <c r="D47" s="70"/>
      <c r="E47" s="72">
        <v>45000</v>
      </c>
      <c r="XFD47" s="70"/>
    </row>
    <row r="48" spans="1:5 16384:16384" s="19" customFormat="1" ht="14.25" customHeight="1" x14ac:dyDescent="0.2">
      <c r="A48" s="10"/>
      <c r="B48" s="1" t="s">
        <v>52</v>
      </c>
      <c r="C48" s="72">
        <v>4250</v>
      </c>
      <c r="D48" s="70"/>
      <c r="E48" s="72">
        <v>4250</v>
      </c>
      <c r="XFD48" s="70"/>
    </row>
    <row r="49" spans="1:5 16384:16384" s="19" customFormat="1" ht="14.25" customHeight="1" x14ac:dyDescent="0.2">
      <c r="A49" s="10"/>
      <c r="B49" s="1" t="s">
        <v>53</v>
      </c>
      <c r="C49" s="72">
        <v>4250</v>
      </c>
      <c r="D49" s="70"/>
      <c r="E49" s="72">
        <v>4250</v>
      </c>
      <c r="XFD49" s="70"/>
    </row>
    <row r="50" spans="1:5 16384:16384" s="19" customFormat="1" ht="14.25" customHeight="1" x14ac:dyDescent="0.2">
      <c r="A50" s="10"/>
      <c r="B50" s="1" t="s">
        <v>54</v>
      </c>
      <c r="C50" s="72">
        <v>4250</v>
      </c>
      <c r="D50" s="70"/>
      <c r="E50" s="72">
        <v>4250</v>
      </c>
      <c r="XFD50" s="70"/>
    </row>
    <row r="51" spans="1:5 16384:16384" s="19" customFormat="1" ht="14.25" customHeight="1" x14ac:dyDescent="0.2">
      <c r="A51" s="10"/>
      <c r="B51" s="1" t="s">
        <v>55</v>
      </c>
      <c r="C51" s="72">
        <v>3500</v>
      </c>
      <c r="D51" s="70"/>
      <c r="E51" s="72">
        <v>3500</v>
      </c>
      <c r="XFD51" s="70"/>
    </row>
    <row r="52" spans="1:5 16384:16384" s="19" customFormat="1" ht="14.25" customHeight="1" x14ac:dyDescent="0.2">
      <c r="A52" s="10"/>
      <c r="B52" s="1" t="s">
        <v>56</v>
      </c>
      <c r="C52" s="72">
        <v>2150</v>
      </c>
      <c r="D52" s="70"/>
      <c r="E52" s="72">
        <v>2150</v>
      </c>
      <c r="XFD52" s="70"/>
    </row>
    <row r="53" spans="1:5 16384:16384" s="19" customFormat="1" ht="14.25" customHeight="1" x14ac:dyDescent="0.2">
      <c r="A53" s="10"/>
      <c r="B53" s="1" t="s">
        <v>57</v>
      </c>
      <c r="C53" s="72">
        <v>2150</v>
      </c>
      <c r="D53" s="70"/>
      <c r="E53" s="72">
        <v>2150</v>
      </c>
      <c r="XFD53" s="70"/>
    </row>
    <row r="54" spans="1:5 16384:16384" s="19" customFormat="1" ht="14.25" customHeight="1" x14ac:dyDescent="0.2">
      <c r="A54" s="10"/>
      <c r="B54" s="1" t="s">
        <v>58</v>
      </c>
      <c r="C54" s="72">
        <v>2500</v>
      </c>
      <c r="D54" s="70"/>
      <c r="E54" s="72">
        <v>2150</v>
      </c>
      <c r="XFD54" s="70"/>
    </row>
    <row r="55" spans="1:5 16384:16384" s="50" customFormat="1" ht="14.25" customHeight="1" x14ac:dyDescent="0.2">
      <c r="A55" s="10"/>
      <c r="B55" s="1" t="s">
        <v>59</v>
      </c>
      <c r="C55" s="72"/>
      <c r="D55" s="70"/>
      <c r="E55" s="72">
        <v>1250</v>
      </c>
      <c r="XFD55" s="70"/>
    </row>
    <row r="56" spans="1:5 16384:16384" s="19" customFormat="1" ht="14.25" customHeight="1" x14ac:dyDescent="0.2">
      <c r="A56" s="10"/>
      <c r="B56" s="1" t="s">
        <v>60</v>
      </c>
      <c r="C56" s="72">
        <v>2150</v>
      </c>
      <c r="D56" s="70"/>
      <c r="E56" s="72">
        <v>2150</v>
      </c>
      <c r="XFD56" s="70"/>
    </row>
    <row r="57" spans="1:5 16384:16384" s="47" customFormat="1" ht="14.25" customHeight="1" x14ac:dyDescent="0.2">
      <c r="A57" s="10"/>
      <c r="B57" s="1" t="s">
        <v>61</v>
      </c>
      <c r="C57" s="72">
        <v>0</v>
      </c>
      <c r="D57" s="70"/>
      <c r="E57" s="72">
        <v>2150</v>
      </c>
      <c r="XFD57" s="70"/>
    </row>
    <row r="58" spans="1:5 16384:16384" s="19" customFormat="1" ht="14.25" customHeight="1" x14ac:dyDescent="0.2">
      <c r="A58" s="10"/>
      <c r="B58" s="1" t="s">
        <v>62</v>
      </c>
      <c r="C58" s="72">
        <v>2150</v>
      </c>
      <c r="D58" s="70"/>
      <c r="E58" s="72">
        <v>2150</v>
      </c>
      <c r="XFD58" s="70"/>
    </row>
    <row r="59" spans="1:5 16384:16384" s="19" customFormat="1" ht="14.25" customHeight="1" x14ac:dyDescent="0.2">
      <c r="A59" s="10"/>
      <c r="B59" s="1" t="s">
        <v>63</v>
      </c>
      <c r="C59" s="72">
        <v>2150</v>
      </c>
      <c r="D59" s="70"/>
      <c r="E59" s="72">
        <v>2150</v>
      </c>
      <c r="XFD59" s="70"/>
    </row>
    <row r="60" spans="1:5 16384:16384" s="19" customFormat="1" ht="14.25" customHeight="1" x14ac:dyDescent="0.2">
      <c r="A60" s="10"/>
      <c r="B60" s="1" t="s">
        <v>64</v>
      </c>
      <c r="C60" s="72">
        <v>0</v>
      </c>
      <c r="D60" s="70">
        <v>0</v>
      </c>
      <c r="E60" s="72">
        <v>750</v>
      </c>
      <c r="XFD60" s="70"/>
    </row>
    <row r="61" spans="1:5 16384:16384" s="19" customFormat="1" ht="14.25" customHeight="1" x14ac:dyDescent="0.2">
      <c r="A61" s="10"/>
      <c r="B61" s="1" t="s">
        <v>65</v>
      </c>
      <c r="C61" s="72">
        <v>0</v>
      </c>
      <c r="D61" s="70">
        <v>0</v>
      </c>
      <c r="E61" s="72">
        <v>1250</v>
      </c>
      <c r="XFD61" s="70"/>
    </row>
    <row r="62" spans="1:5 16384:16384" s="47" customFormat="1" ht="14.25" customHeight="1" x14ac:dyDescent="0.2">
      <c r="A62" s="10"/>
      <c r="B62" s="1" t="s">
        <v>66</v>
      </c>
      <c r="C62" s="72"/>
      <c r="D62" s="70"/>
      <c r="E62" s="72">
        <v>2150</v>
      </c>
      <c r="XFD62" s="70"/>
    </row>
    <row r="63" spans="1:5 16384:16384" s="47" customFormat="1" ht="14.25" customHeight="1" x14ac:dyDescent="0.2">
      <c r="A63" s="10"/>
      <c r="B63" s="1" t="s">
        <v>67</v>
      </c>
      <c r="C63" s="72"/>
      <c r="D63" s="70"/>
      <c r="E63" s="72">
        <v>2150</v>
      </c>
      <c r="XFD63" s="70"/>
    </row>
    <row r="64" spans="1:5 16384:16384" s="19" customFormat="1" ht="14.25" customHeight="1" x14ac:dyDescent="0.2">
      <c r="A64" s="10"/>
      <c r="B64" s="1" t="s">
        <v>68</v>
      </c>
      <c r="C64" s="72">
        <v>2150</v>
      </c>
      <c r="D64" s="70"/>
      <c r="E64" s="72">
        <v>2150</v>
      </c>
      <c r="XFD64" s="70"/>
    </row>
    <row r="65" spans="1:5 16384:16384" s="19" customFormat="1" ht="14.25" customHeight="1" x14ac:dyDescent="0.2">
      <c r="A65" s="10"/>
      <c r="B65" s="1" t="s">
        <v>69</v>
      </c>
      <c r="C65" s="78">
        <v>2150</v>
      </c>
      <c r="D65" s="70"/>
      <c r="E65" s="78">
        <v>2150</v>
      </c>
      <c r="XFD65" s="70"/>
    </row>
    <row r="66" spans="1:5 16384:16384" s="19" customFormat="1" ht="14.25" customHeight="1" x14ac:dyDescent="0.2">
      <c r="A66" s="10"/>
      <c r="B66" s="1" t="s">
        <v>70</v>
      </c>
      <c r="C66" s="72">
        <v>2150</v>
      </c>
      <c r="D66" s="70"/>
      <c r="E66" s="72">
        <v>2150</v>
      </c>
      <c r="XFD66" s="70"/>
    </row>
    <row r="67" spans="1:5 16384:16384" s="19" customFormat="1" ht="14.25" customHeight="1" x14ac:dyDescent="0.2">
      <c r="A67" s="10"/>
      <c r="B67" s="1" t="s">
        <v>71</v>
      </c>
      <c r="C67" s="72">
        <v>2150</v>
      </c>
      <c r="D67" s="70"/>
      <c r="E67" s="72">
        <v>2150</v>
      </c>
      <c r="XFD67" s="70"/>
    </row>
    <row r="68" spans="1:5 16384:16384" s="19" customFormat="1" ht="14.25" customHeight="1" x14ac:dyDescent="0.2">
      <c r="A68" s="10"/>
      <c r="B68" s="1" t="s">
        <v>72</v>
      </c>
      <c r="C68" s="72">
        <v>2150</v>
      </c>
      <c r="D68" s="70"/>
      <c r="E68" s="72">
        <v>2150</v>
      </c>
      <c r="XFD68" s="70"/>
    </row>
    <row r="69" spans="1:5 16384:16384" s="19" customFormat="1" ht="14.25" customHeight="1" x14ac:dyDescent="0.2">
      <c r="A69" s="10"/>
      <c r="B69" s="1" t="s">
        <v>73</v>
      </c>
      <c r="C69" s="72">
        <v>800</v>
      </c>
      <c r="D69" s="70"/>
      <c r="E69" s="72">
        <v>800</v>
      </c>
      <c r="XFD69" s="70"/>
    </row>
    <row r="70" spans="1:5 16384:16384" s="19" customFormat="1" ht="14.25" customHeight="1" x14ac:dyDescent="0.2">
      <c r="A70" s="10"/>
      <c r="B70" s="1" t="s">
        <v>74</v>
      </c>
      <c r="C70" s="72">
        <v>2150</v>
      </c>
      <c r="D70" s="70"/>
      <c r="E70" s="72">
        <v>2150</v>
      </c>
      <c r="XFD70" s="70"/>
    </row>
    <row r="71" spans="1:5 16384:16384" s="19" customFormat="1" ht="14.25" customHeight="1" x14ac:dyDescent="0.2">
      <c r="A71" s="10"/>
      <c r="B71" s="1" t="s">
        <v>74</v>
      </c>
      <c r="C71" s="72">
        <v>2150</v>
      </c>
      <c r="D71" s="70"/>
      <c r="E71" s="72">
        <v>2150</v>
      </c>
      <c r="XFD71" s="70"/>
    </row>
    <row r="72" spans="1:5 16384:16384" s="19" customFormat="1" ht="14.25" customHeight="1" x14ac:dyDescent="0.2">
      <c r="A72" s="10"/>
      <c r="B72" s="1" t="s">
        <v>74</v>
      </c>
      <c r="C72" s="72">
        <v>2150</v>
      </c>
      <c r="D72" s="70"/>
      <c r="E72" s="72">
        <v>0</v>
      </c>
      <c r="XFD72" s="70"/>
    </row>
    <row r="73" spans="1:5 16384:16384" s="19" customFormat="1" ht="14.25" customHeight="1" x14ac:dyDescent="0.2">
      <c r="A73" s="10"/>
      <c r="B73" s="1" t="s">
        <v>75</v>
      </c>
      <c r="C73" s="72">
        <v>500</v>
      </c>
      <c r="D73" s="70"/>
      <c r="E73" s="72">
        <v>500</v>
      </c>
      <c r="XFD73" s="70"/>
    </row>
    <row r="74" spans="1:5 16384:16384" s="19" customFormat="1" ht="14.25" customHeight="1" x14ac:dyDescent="0.2">
      <c r="A74" s="10"/>
      <c r="B74" s="1" t="s">
        <v>76</v>
      </c>
      <c r="C74" s="72">
        <v>1500</v>
      </c>
      <c r="D74" s="70"/>
      <c r="E74" s="72">
        <v>1500</v>
      </c>
      <c r="XFD74" s="70"/>
    </row>
    <row r="75" spans="1:5 16384:16384" s="19" customFormat="1" ht="14.25" customHeight="1" x14ac:dyDescent="0.2">
      <c r="A75" s="10"/>
      <c r="B75" s="1" t="s">
        <v>77</v>
      </c>
      <c r="C75" s="72">
        <v>1500</v>
      </c>
      <c r="D75" s="70"/>
      <c r="E75" s="72">
        <v>1500</v>
      </c>
      <c r="XFD75" s="70"/>
    </row>
    <row r="76" spans="1:5 16384:16384" s="19" customFormat="1" ht="14.25" customHeight="1" x14ac:dyDescent="0.2">
      <c r="A76" s="10" t="s">
        <v>40</v>
      </c>
      <c r="B76" s="1" t="s">
        <v>78</v>
      </c>
      <c r="C76" s="72">
        <v>2150</v>
      </c>
      <c r="D76" s="70"/>
      <c r="E76" s="72">
        <v>0</v>
      </c>
      <c r="XFD76" s="70"/>
    </row>
    <row r="77" spans="1:5 16384:16384" s="19" customFormat="1" ht="14.25" customHeight="1" x14ac:dyDescent="0.2">
      <c r="A77" s="10"/>
      <c r="B77" s="1" t="s">
        <v>79</v>
      </c>
      <c r="C77" s="72">
        <v>2700</v>
      </c>
      <c r="D77" s="77"/>
      <c r="E77" s="72">
        <v>2700</v>
      </c>
      <c r="XFD77" s="77"/>
    </row>
    <row r="78" spans="1:5 16384:16384" s="19" customFormat="1" ht="14.25" customHeight="1" x14ac:dyDescent="0.2">
      <c r="A78" s="10"/>
      <c r="B78" s="1" t="s">
        <v>80</v>
      </c>
      <c r="C78" s="72">
        <v>2700</v>
      </c>
      <c r="D78" s="70"/>
      <c r="E78" s="72">
        <v>2700</v>
      </c>
      <c r="XFD78" s="70"/>
    </row>
    <row r="79" spans="1:5 16384:16384" s="19" customFormat="1" ht="14.25" customHeight="1" x14ac:dyDescent="0.2">
      <c r="A79" s="10"/>
      <c r="B79" s="1" t="s">
        <v>81</v>
      </c>
      <c r="C79" s="72">
        <v>2700</v>
      </c>
      <c r="D79" s="70"/>
      <c r="E79" s="72">
        <v>2700</v>
      </c>
      <c r="XFD79" s="70"/>
    </row>
    <row r="80" spans="1:5 16384:16384" s="19" customFormat="1" ht="14.25" customHeight="1" x14ac:dyDescent="0.2">
      <c r="A80" s="10"/>
      <c r="B80" s="1" t="s">
        <v>82</v>
      </c>
      <c r="C80" s="72">
        <v>2700</v>
      </c>
      <c r="D80" s="70"/>
      <c r="E80" s="72">
        <v>2700</v>
      </c>
      <c r="XFD80" s="70"/>
    </row>
    <row r="81" spans="1:5 16384:16384" s="19" customFormat="1" ht="14.25" customHeight="1" x14ac:dyDescent="0.2">
      <c r="A81" s="10"/>
      <c r="B81" s="1" t="s">
        <v>83</v>
      </c>
      <c r="C81" s="72">
        <v>2700</v>
      </c>
      <c r="D81" s="70"/>
      <c r="E81" s="75">
        <v>2000</v>
      </c>
      <c r="XFD81" s="70"/>
    </row>
    <row r="82" spans="1:5 16384:16384" s="19" customFormat="1" ht="14.25" customHeight="1" x14ac:dyDescent="0.2">
      <c r="A82" s="9" t="s">
        <v>84</v>
      </c>
      <c r="B82" s="4"/>
      <c r="C82" s="73"/>
      <c r="D82" s="74">
        <f>SUM(C83:C88)</f>
        <v>232396.11</v>
      </c>
      <c r="E82" s="73"/>
      <c r="XFD82" s="74">
        <f>SUM(E83:E88)</f>
        <v>202396.11</v>
      </c>
    </row>
    <row r="83" spans="1:5 16384:16384" s="19" customFormat="1" ht="14.25" customHeight="1" x14ac:dyDescent="0.2">
      <c r="A83" s="10"/>
      <c r="B83" s="1" t="s">
        <v>85</v>
      </c>
      <c r="C83" s="72">
        <v>146000</v>
      </c>
      <c r="D83" s="70"/>
      <c r="E83" s="72">
        <v>146000</v>
      </c>
      <c r="XFD83" s="70"/>
    </row>
    <row r="84" spans="1:5 16384:16384" s="19" customFormat="1" ht="14.25" customHeight="1" x14ac:dyDescent="0.2">
      <c r="A84" s="10"/>
      <c r="B84" s="1" t="s">
        <v>86</v>
      </c>
      <c r="C84" s="72">
        <v>80000</v>
      </c>
      <c r="D84" s="77"/>
      <c r="E84" s="72">
        <v>50000</v>
      </c>
      <c r="XFD84" s="77"/>
    </row>
    <row r="85" spans="1:5 16384:16384" s="19" customFormat="1" ht="14.25" customHeight="1" x14ac:dyDescent="0.2">
      <c r="A85" s="10"/>
      <c r="B85" s="1" t="s">
        <v>87</v>
      </c>
      <c r="C85" s="72">
        <v>4096.1099999999997</v>
      </c>
      <c r="D85" s="77"/>
      <c r="E85" s="72">
        <v>4096.1099999999997</v>
      </c>
      <c r="XFD85" s="77"/>
    </row>
    <row r="86" spans="1:5 16384:16384" s="19" customFormat="1" ht="14.25" customHeight="1" x14ac:dyDescent="0.2">
      <c r="A86" s="10"/>
      <c r="B86" s="1" t="s">
        <v>88</v>
      </c>
      <c r="C86" s="72">
        <v>500</v>
      </c>
      <c r="D86" s="77"/>
      <c r="E86" s="72">
        <v>500</v>
      </c>
      <c r="XFD86" s="77"/>
    </row>
    <row r="87" spans="1:5 16384:16384" s="19" customFormat="1" ht="14.25" customHeight="1" x14ac:dyDescent="0.2">
      <c r="A87" s="10"/>
      <c r="B87" s="1" t="s">
        <v>89</v>
      </c>
      <c r="C87" s="72">
        <v>1000</v>
      </c>
      <c r="D87" s="77"/>
      <c r="E87" s="72">
        <v>1000</v>
      </c>
      <c r="XFD87" s="77"/>
    </row>
    <row r="88" spans="1:5 16384:16384" s="19" customFormat="1" ht="14.25" customHeight="1" x14ac:dyDescent="0.2">
      <c r="A88" s="10"/>
      <c r="B88" s="1" t="s">
        <v>90</v>
      </c>
      <c r="C88" s="72">
        <v>800</v>
      </c>
      <c r="D88" s="70"/>
      <c r="E88" s="72">
        <v>800</v>
      </c>
      <c r="XFD88" s="70"/>
    </row>
    <row r="89" spans="1:5 16384:16384" s="19" customFormat="1" ht="14.25" customHeight="1" x14ac:dyDescent="0.2">
      <c r="A89" s="9" t="s">
        <v>91</v>
      </c>
      <c r="B89" s="4"/>
      <c r="C89" s="73"/>
      <c r="D89" s="74">
        <f>SUM(C90)</f>
        <v>5000</v>
      </c>
      <c r="E89" s="73"/>
      <c r="XFD89" s="74">
        <f>SUM(E90)</f>
        <v>5000</v>
      </c>
    </row>
    <row r="90" spans="1:5 16384:16384" s="19" customFormat="1" ht="14.25" customHeight="1" x14ac:dyDescent="0.2">
      <c r="A90" s="10"/>
      <c r="B90" s="1" t="s">
        <v>92</v>
      </c>
      <c r="C90" s="72">
        <v>5000</v>
      </c>
      <c r="D90" s="70"/>
      <c r="E90" s="72">
        <v>5000</v>
      </c>
      <c r="XFD90" s="70"/>
    </row>
    <row r="91" spans="1:5 16384:16384" s="19" customFormat="1" ht="14.25" customHeight="1" x14ac:dyDescent="0.2">
      <c r="A91" s="9" t="s">
        <v>93</v>
      </c>
      <c r="B91" s="4"/>
      <c r="C91" s="73"/>
      <c r="D91" s="74">
        <f>SUM(C92:C98)</f>
        <v>23750</v>
      </c>
      <c r="E91" s="73"/>
      <c r="XFD91" s="74">
        <f>SUM(E92:E98)</f>
        <v>17250</v>
      </c>
    </row>
    <row r="92" spans="1:5 16384:16384" s="19" customFormat="1" ht="14.25" customHeight="1" x14ac:dyDescent="0.2">
      <c r="A92" s="10" t="s">
        <v>94</v>
      </c>
      <c r="B92" s="1" t="s">
        <v>95</v>
      </c>
      <c r="C92" s="72">
        <v>4500</v>
      </c>
      <c r="D92" s="70"/>
      <c r="E92" s="72">
        <v>4500</v>
      </c>
      <c r="XFD92" s="70"/>
    </row>
    <row r="93" spans="1:5 16384:16384" s="19" customFormat="1" ht="14.25" customHeight="1" x14ac:dyDescent="0.2">
      <c r="A93" s="10"/>
      <c r="B93" s="1" t="s">
        <v>96</v>
      </c>
      <c r="C93" s="72">
        <v>3625</v>
      </c>
      <c r="D93" s="70"/>
      <c r="E93" s="72">
        <v>1000</v>
      </c>
      <c r="XFD93" s="70"/>
    </row>
    <row r="94" spans="1:5 16384:16384" s="19" customFormat="1" ht="14.25" customHeight="1" x14ac:dyDescent="0.2">
      <c r="A94" s="10"/>
      <c r="B94" s="1" t="s">
        <v>97</v>
      </c>
      <c r="C94" s="72">
        <v>3625</v>
      </c>
      <c r="D94" s="70"/>
      <c r="E94" s="72">
        <v>3000</v>
      </c>
      <c r="XFD94" s="70"/>
    </row>
    <row r="95" spans="1:5 16384:16384" s="19" customFormat="1" ht="14.25" customHeight="1" x14ac:dyDescent="0.2">
      <c r="A95" s="10"/>
      <c r="B95" s="1" t="s">
        <v>98</v>
      </c>
      <c r="C95" s="72">
        <v>2750</v>
      </c>
      <c r="D95" s="70"/>
      <c r="E95" s="72">
        <v>2750</v>
      </c>
      <c r="XFD95" s="70"/>
    </row>
    <row r="96" spans="1:5 16384:16384" s="19" customFormat="1" ht="14.25" customHeight="1" x14ac:dyDescent="0.2">
      <c r="A96" s="10"/>
      <c r="B96" s="1" t="s">
        <v>99</v>
      </c>
      <c r="C96" s="72">
        <v>750</v>
      </c>
      <c r="D96" s="70"/>
      <c r="E96" s="72">
        <v>0</v>
      </c>
      <c r="XFD96" s="70"/>
    </row>
    <row r="97" spans="1:5 16384:16384" s="19" customFormat="1" ht="14.25" customHeight="1" x14ac:dyDescent="0.2">
      <c r="A97" s="10"/>
      <c r="B97" s="1" t="s">
        <v>100</v>
      </c>
      <c r="C97" s="72">
        <v>2500</v>
      </c>
      <c r="D97" s="70"/>
      <c r="E97" s="72">
        <v>0</v>
      </c>
      <c r="XFD97" s="70"/>
    </row>
    <row r="98" spans="1:5 16384:16384" s="19" customFormat="1" ht="14.25" customHeight="1" x14ac:dyDescent="0.2">
      <c r="A98" s="10"/>
      <c r="B98" s="1" t="s">
        <v>101</v>
      </c>
      <c r="C98" s="72">
        <v>6000</v>
      </c>
      <c r="D98" s="70"/>
      <c r="E98" s="72">
        <v>6000</v>
      </c>
      <c r="XFD98" s="70"/>
    </row>
    <row r="99" spans="1:5 16384:16384" s="19" customFormat="1" ht="14.25" customHeight="1" x14ac:dyDescent="0.2">
      <c r="A99" s="9" t="s">
        <v>102</v>
      </c>
      <c r="B99" s="4"/>
      <c r="C99" s="73"/>
      <c r="D99" s="74">
        <f>SUM(C100)</f>
        <v>15000</v>
      </c>
      <c r="E99" s="73"/>
      <c r="XFD99" s="74">
        <f>SUM(E100)</f>
        <v>1000</v>
      </c>
    </row>
    <row r="100" spans="1:5 16384:16384" s="19" customFormat="1" ht="14.25" customHeight="1" x14ac:dyDescent="0.2">
      <c r="A100" s="10"/>
      <c r="B100" s="1" t="s">
        <v>103</v>
      </c>
      <c r="C100" s="72">
        <v>15000</v>
      </c>
      <c r="D100" s="70"/>
      <c r="E100" s="72">
        <v>1000</v>
      </c>
      <c r="XFD100" s="70"/>
    </row>
    <row r="101" spans="1:5 16384:16384" s="19" customFormat="1" ht="14.25" customHeight="1" x14ac:dyDescent="0.2">
      <c r="A101" s="9" t="s">
        <v>104</v>
      </c>
      <c r="B101" s="4"/>
      <c r="C101" s="73"/>
      <c r="D101" s="74">
        <f>SUM(C102:C106)</f>
        <v>420000</v>
      </c>
      <c r="E101" s="73"/>
      <c r="XFD101" s="74">
        <f>SUM(E102:E106)</f>
        <v>420000</v>
      </c>
    </row>
    <row r="102" spans="1:5 16384:16384" s="19" customFormat="1" ht="14.25" customHeight="1" x14ac:dyDescent="0.2">
      <c r="A102" s="10"/>
      <c r="B102" s="1" t="s">
        <v>105</v>
      </c>
      <c r="C102" s="72">
        <v>300000</v>
      </c>
      <c r="D102" s="70"/>
      <c r="E102" s="72">
        <v>300000</v>
      </c>
      <c r="XFD102" s="70"/>
    </row>
    <row r="103" spans="1:5 16384:16384" s="19" customFormat="1" ht="14.25" customHeight="1" x14ac:dyDescent="0.2">
      <c r="A103" s="10"/>
      <c r="B103" s="1" t="s">
        <v>106</v>
      </c>
      <c r="C103" s="72">
        <v>85000</v>
      </c>
      <c r="D103" s="70"/>
      <c r="E103" s="72">
        <v>85000</v>
      </c>
      <c r="XFD103" s="70"/>
    </row>
    <row r="104" spans="1:5 16384:16384" s="19" customFormat="1" ht="14.25" customHeight="1" x14ac:dyDescent="0.2">
      <c r="A104" s="10"/>
      <c r="B104" s="1" t="s">
        <v>107</v>
      </c>
      <c r="C104" s="72">
        <v>10000</v>
      </c>
      <c r="D104" s="70"/>
      <c r="E104" s="72">
        <v>10000</v>
      </c>
      <c r="XFD104" s="70"/>
    </row>
    <row r="105" spans="1:5 16384:16384" s="19" customFormat="1" ht="14.25" customHeight="1" x14ac:dyDescent="0.2">
      <c r="A105" s="10"/>
      <c r="B105" s="1" t="s">
        <v>108</v>
      </c>
      <c r="C105" s="72">
        <v>8000</v>
      </c>
      <c r="D105" s="70"/>
      <c r="E105" s="72">
        <v>8000</v>
      </c>
      <c r="XFD105" s="70"/>
    </row>
    <row r="106" spans="1:5 16384:16384" s="19" customFormat="1" ht="14.25" customHeight="1" x14ac:dyDescent="0.2">
      <c r="A106" s="10"/>
      <c r="B106" s="1" t="s">
        <v>109</v>
      </c>
      <c r="C106" s="72">
        <v>17000</v>
      </c>
      <c r="D106" s="70"/>
      <c r="E106" s="72">
        <v>17000</v>
      </c>
      <c r="XFD106" s="70"/>
    </row>
    <row r="107" spans="1:5 16384:16384" s="19" customFormat="1" ht="14.25" customHeight="1" x14ac:dyDescent="0.2">
      <c r="A107" s="9" t="s">
        <v>110</v>
      </c>
      <c r="B107" s="4"/>
      <c r="C107" s="73"/>
      <c r="D107" s="74">
        <f>SUM(C108:C108)</f>
        <v>3000</v>
      </c>
      <c r="E107" s="73"/>
      <c r="XFD107" s="74">
        <f>SUM(E108:E108)</f>
        <v>3000</v>
      </c>
    </row>
    <row r="108" spans="1:5 16384:16384" s="19" customFormat="1" ht="14.25" customHeight="1" x14ac:dyDescent="0.2">
      <c r="A108" s="10"/>
      <c r="B108" s="1" t="s">
        <v>111</v>
      </c>
      <c r="C108" s="72">
        <v>3000</v>
      </c>
      <c r="D108" s="70"/>
      <c r="E108" s="72">
        <v>3000</v>
      </c>
      <c r="XFD108" s="70"/>
    </row>
    <row r="109" spans="1:5 16384:16384" s="19" customFormat="1" ht="14.25" customHeight="1" x14ac:dyDescent="0.2">
      <c r="A109" s="9" t="s">
        <v>112</v>
      </c>
      <c r="B109" s="4"/>
      <c r="C109" s="73"/>
      <c r="D109" s="74">
        <f>SUM(C110:C111)</f>
        <v>20000</v>
      </c>
      <c r="E109" s="73"/>
      <c r="XFD109" s="74">
        <f>SUM(E110:E111)</f>
        <v>20000</v>
      </c>
    </row>
    <row r="110" spans="1:5 16384:16384" s="19" customFormat="1" ht="14.25" customHeight="1" x14ac:dyDescent="0.2">
      <c r="A110" s="10"/>
      <c r="B110" s="1" t="s">
        <v>113</v>
      </c>
      <c r="C110" s="72">
        <v>15000</v>
      </c>
      <c r="D110" s="70"/>
      <c r="E110" s="72">
        <v>15000</v>
      </c>
      <c r="XFD110" s="70"/>
    </row>
    <row r="111" spans="1:5 16384:16384" s="19" customFormat="1" ht="14.25" customHeight="1" x14ac:dyDescent="0.2">
      <c r="A111" s="10"/>
      <c r="B111" s="1" t="s">
        <v>109</v>
      </c>
      <c r="C111" s="72">
        <v>5000</v>
      </c>
      <c r="D111" s="70"/>
      <c r="E111" s="72">
        <v>5000</v>
      </c>
      <c r="XFD111" s="70"/>
    </row>
    <row r="112" spans="1:5 16384:16384" s="19" customFormat="1" ht="14.25" customHeight="1" x14ac:dyDescent="0.2">
      <c r="A112" s="9" t="s">
        <v>114</v>
      </c>
      <c r="B112" s="4"/>
      <c r="C112" s="73"/>
      <c r="D112" s="74">
        <f>SUM(C113:C118)</f>
        <v>10000</v>
      </c>
      <c r="E112" s="73"/>
      <c r="XFD112" s="74">
        <f>SUM(E113:E118)</f>
        <v>10000</v>
      </c>
    </row>
    <row r="113" spans="1:5 16384:16384" s="19" customFormat="1" ht="14.25" customHeight="1" x14ac:dyDescent="0.2">
      <c r="A113" s="9" t="s">
        <v>115</v>
      </c>
      <c r="B113" s="1" t="s">
        <v>116</v>
      </c>
      <c r="C113" s="72">
        <v>1500</v>
      </c>
      <c r="D113" s="70"/>
      <c r="E113" s="72">
        <v>1500</v>
      </c>
      <c r="XFD113" s="70"/>
    </row>
    <row r="114" spans="1:5 16384:16384" s="19" customFormat="1" ht="14.25" customHeight="1" x14ac:dyDescent="0.2">
      <c r="A114" s="10"/>
      <c r="B114" s="1" t="s">
        <v>117</v>
      </c>
      <c r="C114" s="72">
        <v>1500</v>
      </c>
      <c r="D114" s="70"/>
      <c r="E114" s="72">
        <v>1500</v>
      </c>
      <c r="XFD114" s="70"/>
    </row>
    <row r="115" spans="1:5 16384:16384" s="19" customFormat="1" ht="14.25" customHeight="1" x14ac:dyDescent="0.2">
      <c r="A115" s="10"/>
      <c r="B115" s="1" t="s">
        <v>118</v>
      </c>
      <c r="C115" s="72">
        <v>1500</v>
      </c>
      <c r="D115" s="70"/>
      <c r="E115" s="72">
        <v>1500</v>
      </c>
      <c r="XFD115" s="70"/>
    </row>
    <row r="116" spans="1:5 16384:16384" s="19" customFormat="1" ht="14.25" customHeight="1" x14ac:dyDescent="0.2">
      <c r="A116" s="10"/>
      <c r="B116" s="1" t="s">
        <v>119</v>
      </c>
      <c r="C116" s="72">
        <v>2000</v>
      </c>
      <c r="D116" s="70"/>
      <c r="E116" s="72">
        <v>2000</v>
      </c>
      <c r="XFD116" s="70"/>
    </row>
    <row r="117" spans="1:5 16384:16384" s="19" customFormat="1" ht="14.25" customHeight="1" x14ac:dyDescent="0.2">
      <c r="A117" s="10"/>
      <c r="B117" s="1" t="s">
        <v>120</v>
      </c>
      <c r="C117" s="72">
        <v>1500</v>
      </c>
      <c r="D117" s="70"/>
      <c r="E117" s="72">
        <v>1500</v>
      </c>
      <c r="XFD117" s="70"/>
    </row>
    <row r="118" spans="1:5 16384:16384" s="19" customFormat="1" ht="14.25" customHeight="1" x14ac:dyDescent="0.2">
      <c r="A118" s="10"/>
      <c r="B118" s="1" t="s">
        <v>121</v>
      </c>
      <c r="C118" s="72">
        <v>2000</v>
      </c>
      <c r="D118" s="70"/>
      <c r="E118" s="72">
        <v>2000</v>
      </c>
      <c r="XFD118" s="70"/>
    </row>
    <row r="119" spans="1:5 16384:16384" s="19" customFormat="1" ht="14.25" customHeight="1" x14ac:dyDescent="0.2">
      <c r="A119" s="9" t="s">
        <v>122</v>
      </c>
      <c r="B119" s="4"/>
      <c r="C119" s="73"/>
      <c r="D119" s="74">
        <f>SUM(C120:C120)</f>
        <v>7000</v>
      </c>
      <c r="E119" s="73"/>
      <c r="XFD119" s="74">
        <f>SUM(E120:E120)</f>
        <v>5000</v>
      </c>
    </row>
    <row r="120" spans="1:5 16384:16384" s="19" customFormat="1" ht="14.25" customHeight="1" x14ac:dyDescent="0.2">
      <c r="A120" s="10"/>
      <c r="B120" s="1" t="s">
        <v>123</v>
      </c>
      <c r="C120" s="72">
        <v>7000</v>
      </c>
      <c r="D120" s="70"/>
      <c r="E120" s="72">
        <v>5000</v>
      </c>
      <c r="XFD120" s="70"/>
    </row>
    <row r="121" spans="1:5 16384:16384" s="19" customFormat="1" ht="14.25" customHeight="1" x14ac:dyDescent="0.2">
      <c r="A121" s="9" t="s">
        <v>124</v>
      </c>
      <c r="B121" s="4"/>
      <c r="C121" s="73"/>
      <c r="D121" s="74">
        <f>SUM(C122)</f>
        <v>2500</v>
      </c>
      <c r="E121" s="73"/>
      <c r="XFD121" s="74">
        <f>SUM(E122)</f>
        <v>6000</v>
      </c>
    </row>
    <row r="122" spans="1:5 16384:16384" s="19" customFormat="1" ht="14.25" customHeight="1" x14ac:dyDescent="0.2">
      <c r="A122" s="10"/>
      <c r="B122" s="1" t="s">
        <v>125</v>
      </c>
      <c r="C122" s="72">
        <v>2500</v>
      </c>
      <c r="D122" s="70"/>
      <c r="E122" s="72">
        <v>6000</v>
      </c>
      <c r="XFD122" s="70" t="s">
        <v>126</v>
      </c>
    </row>
    <row r="123" spans="1:5 16384:16384" s="19" customFormat="1" ht="14.25" customHeight="1" x14ac:dyDescent="0.2">
      <c r="A123" s="9" t="s">
        <v>127</v>
      </c>
      <c r="B123" s="5"/>
      <c r="C123" s="73"/>
      <c r="D123" s="74">
        <f>SUM(C124:C125)</f>
        <v>1750</v>
      </c>
      <c r="E123" s="73"/>
      <c r="XFD123" s="74">
        <f>SUM(E124:E125)</f>
        <v>1750</v>
      </c>
    </row>
    <row r="124" spans="1:5 16384:16384" s="19" customFormat="1" ht="14.25" customHeight="1" x14ac:dyDescent="0.2">
      <c r="A124" s="10"/>
      <c r="B124" s="1" t="s">
        <v>128</v>
      </c>
      <c r="C124" s="72">
        <v>1000</v>
      </c>
      <c r="D124" s="70"/>
      <c r="E124" s="72">
        <v>1000</v>
      </c>
      <c r="XFD124" s="70"/>
    </row>
    <row r="125" spans="1:5 16384:16384" s="19" customFormat="1" ht="14.25" customHeight="1" x14ac:dyDescent="0.2">
      <c r="A125" s="10"/>
      <c r="B125" s="1" t="s">
        <v>129</v>
      </c>
      <c r="C125" s="72">
        <v>750</v>
      </c>
      <c r="D125" s="70"/>
      <c r="E125" s="72">
        <v>750</v>
      </c>
      <c r="XFD125" s="70"/>
    </row>
    <row r="126" spans="1:5 16384:16384" s="19" customFormat="1" ht="14.25" customHeight="1" x14ac:dyDescent="0.2">
      <c r="A126" s="9" t="s">
        <v>130</v>
      </c>
      <c r="B126" s="4"/>
      <c r="C126" s="73"/>
      <c r="D126" s="74">
        <f>SUM(C127:C129)</f>
        <v>24500</v>
      </c>
      <c r="E126" s="73"/>
      <c r="XFD126" s="74">
        <f>SUM(E127:E129)</f>
        <v>24500</v>
      </c>
    </row>
    <row r="127" spans="1:5 16384:16384" s="19" customFormat="1" ht="14.25" customHeight="1" x14ac:dyDescent="0.2">
      <c r="A127" s="9" t="s">
        <v>131</v>
      </c>
      <c r="B127" s="1" t="s">
        <v>132</v>
      </c>
      <c r="C127" s="72">
        <v>20000</v>
      </c>
      <c r="D127" s="70"/>
      <c r="E127" s="72">
        <v>20000</v>
      </c>
      <c r="XFD127" s="70"/>
    </row>
    <row r="128" spans="1:5 16384:16384" s="19" customFormat="1" ht="14.25" customHeight="1" x14ac:dyDescent="0.2">
      <c r="A128" s="10"/>
      <c r="B128" s="1" t="s">
        <v>133</v>
      </c>
      <c r="C128" s="72">
        <v>2500</v>
      </c>
      <c r="D128" s="70"/>
      <c r="E128" s="72">
        <v>2500</v>
      </c>
      <c r="XFD128" s="70"/>
    </row>
    <row r="129" spans="1:5 16384:16384" s="19" customFormat="1" ht="14.25" customHeight="1" x14ac:dyDescent="0.2">
      <c r="A129" s="10"/>
      <c r="B129" s="1" t="s">
        <v>109</v>
      </c>
      <c r="C129" s="72">
        <v>2000</v>
      </c>
      <c r="D129" s="70"/>
      <c r="E129" s="72">
        <v>2000</v>
      </c>
      <c r="XFD129" s="70"/>
    </row>
    <row r="130" spans="1:5 16384:16384" s="19" customFormat="1" ht="14.25" customHeight="1" x14ac:dyDescent="0.2">
      <c r="A130" s="9" t="s">
        <v>134</v>
      </c>
      <c r="B130" s="4"/>
      <c r="C130" s="73"/>
      <c r="D130" s="74">
        <f>SUM(C131)</f>
        <v>600</v>
      </c>
      <c r="E130" s="73"/>
      <c r="XFD130" s="74">
        <f>SUM(E131)</f>
        <v>600</v>
      </c>
    </row>
    <row r="131" spans="1:5 16384:16384" s="19" customFormat="1" ht="14.25" customHeight="1" x14ac:dyDescent="0.2">
      <c r="A131" s="10"/>
      <c r="B131" s="1" t="s">
        <v>109</v>
      </c>
      <c r="C131" s="72">
        <v>600</v>
      </c>
      <c r="D131" s="70"/>
      <c r="E131" s="72">
        <v>600</v>
      </c>
      <c r="XFD131" s="70"/>
    </row>
    <row r="132" spans="1:5 16384:16384" s="19" customFormat="1" ht="14.25" customHeight="1" x14ac:dyDescent="0.2">
      <c r="A132" s="9" t="s">
        <v>135</v>
      </c>
      <c r="B132" s="4"/>
      <c r="C132" s="73"/>
      <c r="D132" s="74">
        <f>SUM(C133:C133)</f>
        <v>3500</v>
      </c>
      <c r="E132" s="73"/>
      <c r="XFD132" s="74">
        <f>SUM(E133:E133)</f>
        <v>3500</v>
      </c>
    </row>
    <row r="133" spans="1:5 16384:16384" s="19" customFormat="1" ht="14.25" customHeight="1" x14ac:dyDescent="0.2">
      <c r="A133" s="15"/>
      <c r="B133" s="1" t="s">
        <v>136</v>
      </c>
      <c r="C133" s="72">
        <v>3500</v>
      </c>
      <c r="D133" s="70"/>
      <c r="E133" s="72">
        <v>3500</v>
      </c>
      <c r="XFD133" s="70"/>
    </row>
    <row r="134" spans="1:5 16384:16384" s="19" customFormat="1" ht="14.25" customHeight="1" x14ac:dyDescent="0.2">
      <c r="A134" s="9" t="s">
        <v>137</v>
      </c>
      <c r="B134" s="4"/>
      <c r="C134" s="73"/>
      <c r="D134" s="74">
        <f>SUM(C135:C142)</f>
        <v>149000</v>
      </c>
      <c r="E134" s="73"/>
      <c r="XFD134" s="74">
        <f>SUM(E135:E142)</f>
        <v>96931.02</v>
      </c>
    </row>
    <row r="135" spans="1:5 16384:16384" s="19" customFormat="1" ht="14.25" customHeight="1" x14ac:dyDescent="0.2">
      <c r="A135" s="15"/>
      <c r="B135" s="1" t="s">
        <v>24</v>
      </c>
      <c r="C135" s="72">
        <v>0</v>
      </c>
      <c r="D135" s="70"/>
      <c r="E135" s="72">
        <v>5885</v>
      </c>
      <c r="XFD135" s="70"/>
    </row>
    <row r="136" spans="1:5 16384:16384" s="19" customFormat="1" ht="14.25" customHeight="1" x14ac:dyDescent="0.2">
      <c r="A136" s="10"/>
      <c r="B136" s="1" t="s">
        <v>138</v>
      </c>
      <c r="C136" s="72">
        <v>120000</v>
      </c>
      <c r="D136" s="70"/>
      <c r="E136" s="72">
        <v>72746.02</v>
      </c>
      <c r="XFD136" s="70"/>
    </row>
    <row r="137" spans="1:5 16384:16384" s="19" customFormat="1" ht="14.25" customHeight="1" x14ac:dyDescent="0.2">
      <c r="A137" s="10"/>
      <c r="B137" s="1" t="s">
        <v>139</v>
      </c>
      <c r="C137" s="72">
        <v>5000</v>
      </c>
      <c r="D137" s="70"/>
      <c r="E137" s="72">
        <v>5000</v>
      </c>
      <c r="XFD137" s="70"/>
    </row>
    <row r="138" spans="1:5 16384:16384" s="19" customFormat="1" ht="14.25" customHeight="1" x14ac:dyDescent="0.2">
      <c r="A138" s="10"/>
      <c r="B138" s="1" t="s">
        <v>140</v>
      </c>
      <c r="C138" s="72">
        <v>2000</v>
      </c>
      <c r="D138" s="70"/>
      <c r="E138" s="72">
        <v>2000</v>
      </c>
      <c r="XFD138" s="70"/>
    </row>
    <row r="139" spans="1:5 16384:16384" s="19" customFormat="1" ht="14.25" customHeight="1" x14ac:dyDescent="0.2">
      <c r="A139" s="10" t="s">
        <v>141</v>
      </c>
      <c r="B139" s="1" t="s">
        <v>142</v>
      </c>
      <c r="C139" s="72">
        <v>16000</v>
      </c>
      <c r="D139" s="70"/>
      <c r="E139" s="72">
        <v>6000</v>
      </c>
      <c r="XFD139" s="70"/>
    </row>
    <row r="140" spans="1:5 16384:16384" s="50" customFormat="1" ht="14.25" customHeight="1" x14ac:dyDescent="0.2">
      <c r="A140" s="10"/>
      <c r="B140" s="1" t="s">
        <v>143</v>
      </c>
      <c r="C140" s="72"/>
      <c r="D140" s="70"/>
      <c r="E140" s="72">
        <v>300</v>
      </c>
      <c r="XFD140" s="70"/>
    </row>
    <row r="141" spans="1:5 16384:16384" s="19" customFormat="1" ht="14.25" customHeight="1" x14ac:dyDescent="0.2">
      <c r="A141" s="10"/>
      <c r="B141" s="1" t="s">
        <v>144</v>
      </c>
      <c r="C141" s="72">
        <v>6000</v>
      </c>
      <c r="D141" s="70"/>
      <c r="E141" s="72">
        <v>5000</v>
      </c>
      <c r="XFD141" s="70"/>
    </row>
    <row r="142" spans="1:5 16384:16384" s="19" customFormat="1" ht="14.25" customHeight="1" x14ac:dyDescent="0.2">
      <c r="A142" s="10"/>
      <c r="B142" s="1" t="s">
        <v>145</v>
      </c>
      <c r="C142" s="72"/>
      <c r="D142" s="70">
        <v>40000</v>
      </c>
      <c r="E142" s="72">
        <v>0</v>
      </c>
      <c r="XFD142" s="70"/>
    </row>
    <row r="143" spans="1:5 16384:16384" s="19" customFormat="1" ht="14.25" customHeight="1" x14ac:dyDescent="0.2">
      <c r="A143" s="9" t="s">
        <v>146</v>
      </c>
      <c r="B143" s="4"/>
      <c r="C143" s="73"/>
      <c r="D143" s="74">
        <f>SUM(C144)</f>
        <v>2500</v>
      </c>
      <c r="E143" s="73"/>
      <c r="XFD143" s="74">
        <f>SUM(E144)</f>
        <v>2500</v>
      </c>
    </row>
    <row r="144" spans="1:5 16384:16384" s="19" customFormat="1" ht="14.25" customHeight="1" x14ac:dyDescent="0.2">
      <c r="A144" s="10"/>
      <c r="B144" s="1" t="s">
        <v>147</v>
      </c>
      <c r="C144" s="72">
        <v>2500</v>
      </c>
      <c r="D144" s="70"/>
      <c r="E144" s="72">
        <v>2500</v>
      </c>
      <c r="XFD144" s="70"/>
    </row>
    <row r="145" spans="1:5 16384:16384" s="19" customFormat="1" ht="14.25" customHeight="1" x14ac:dyDescent="0.2">
      <c r="A145" s="9" t="s">
        <v>148</v>
      </c>
      <c r="B145" s="4"/>
      <c r="C145" s="73"/>
      <c r="D145" s="74">
        <f>SUM(C146)</f>
        <v>1500</v>
      </c>
      <c r="E145" s="73"/>
      <c r="XFD145" s="74">
        <f>SUM(E146)</f>
        <v>1500</v>
      </c>
    </row>
    <row r="146" spans="1:5 16384:16384" s="19" customFormat="1" ht="14.25" customHeight="1" x14ac:dyDescent="0.2">
      <c r="A146" s="10"/>
      <c r="B146" s="1" t="s">
        <v>147</v>
      </c>
      <c r="C146" s="72">
        <v>1500</v>
      </c>
      <c r="D146" s="70"/>
      <c r="E146" s="72">
        <v>1500</v>
      </c>
      <c r="XFD146" s="70"/>
    </row>
    <row r="147" spans="1:5 16384:16384" s="19" customFormat="1" ht="14.25" customHeight="1" x14ac:dyDescent="0.2">
      <c r="A147" s="9" t="s">
        <v>149</v>
      </c>
      <c r="B147" s="5"/>
      <c r="C147" s="73"/>
      <c r="D147" s="74">
        <f>SUM(C148)</f>
        <v>1000</v>
      </c>
      <c r="E147" s="73"/>
      <c r="XFD147" s="74">
        <f>SUM(E148)</f>
        <v>1000</v>
      </c>
    </row>
    <row r="148" spans="1:5 16384:16384" s="19" customFormat="1" ht="14.25" customHeight="1" x14ac:dyDescent="0.2">
      <c r="A148" s="11"/>
      <c r="B148" s="1" t="s">
        <v>150</v>
      </c>
      <c r="C148" s="72">
        <v>1000</v>
      </c>
      <c r="D148" s="70"/>
      <c r="E148" s="72">
        <v>1000</v>
      </c>
      <c r="XFD148" s="70"/>
    </row>
    <row r="149" spans="1:5 16384:16384" s="19" customFormat="1" ht="14.25" customHeight="1" x14ac:dyDescent="0.2">
      <c r="A149" s="16" t="s">
        <v>151</v>
      </c>
      <c r="B149" s="5"/>
      <c r="C149" s="73"/>
      <c r="D149" s="74">
        <f>SUM(C150)</f>
        <v>50000</v>
      </c>
      <c r="E149" s="73"/>
      <c r="XFD149" s="74">
        <f>SUM(E150)</f>
        <v>0</v>
      </c>
    </row>
    <row r="150" spans="1:5 16384:16384" s="19" customFormat="1" ht="14.25" customHeight="1" thickBot="1" x14ac:dyDescent="0.25">
      <c r="A150" s="17"/>
      <c r="B150" s="18" t="s">
        <v>152</v>
      </c>
      <c r="C150" s="76">
        <v>50000</v>
      </c>
      <c r="D150" s="77"/>
      <c r="E150" s="76">
        <v>0</v>
      </c>
      <c r="XFD150" s="77"/>
    </row>
    <row r="151" spans="1:5 16384:16384" s="19" customFormat="1" ht="14.25" customHeight="1" thickTop="1" x14ac:dyDescent="0.2">
      <c r="A151" s="20" t="s">
        <v>153</v>
      </c>
      <c r="B151" s="21"/>
      <c r="C151" s="22"/>
      <c r="D151" s="23">
        <f>SUM(D2:D150)</f>
        <v>1840272.3215999999</v>
      </c>
      <c r="E151" s="22"/>
      <c r="XFD151" s="23">
        <f>SUM(E2:E150)</f>
        <v>1707827.79</v>
      </c>
    </row>
    <row r="152" spans="1:5 16384:16384" ht="14.25" customHeight="1" x14ac:dyDescent="0.2">
      <c r="A152" s="79" t="s">
        <v>154</v>
      </c>
      <c r="B152" s="80">
        <v>2732787</v>
      </c>
      <c r="C152" s="81"/>
      <c r="D152" s="14">
        <v>930933.85</v>
      </c>
      <c r="E152" s="14">
        <v>984022.49</v>
      </c>
      <c r="XFD152" s="14">
        <f>'External Budget'!E607</f>
        <v>1024959.2099999998</v>
      </c>
    </row>
    <row r="153" spans="1:5 16384:16384" ht="14.25" customHeight="1" x14ac:dyDescent="0.2">
      <c r="A153" s="79"/>
      <c r="B153" s="82">
        <f>XFD154</f>
        <v>2732787</v>
      </c>
      <c r="C153" s="81"/>
      <c r="D153" s="24"/>
      <c r="E153" s="81"/>
      <c r="XFD153" s="24"/>
    </row>
    <row r="154" spans="1:5 16384:16384" ht="14.25" customHeight="1" x14ac:dyDescent="0.2">
      <c r="A154" s="79" t="s">
        <v>155</v>
      </c>
      <c r="B154" s="83">
        <f>B152-B153</f>
        <v>0</v>
      </c>
      <c r="C154" s="81"/>
      <c r="D154" s="84">
        <f>SUM(D151:D152)</f>
        <v>2771206.1716</v>
      </c>
      <c r="E154" s="81"/>
      <c r="XFD154" s="84">
        <f>SUM(XFD151:XFD152)</f>
        <v>2732787</v>
      </c>
    </row>
    <row r="155" spans="1:5 16384:16384" ht="14.25" customHeight="1" x14ac:dyDescent="0.2">
      <c r="B155" s="26"/>
    </row>
    <row r="156" spans="1:5 16384:16384" ht="14.25" hidden="1" customHeight="1" x14ac:dyDescent="0.2"/>
    <row r="157" spans="1:5 16384:16384" ht="14.25" hidden="1" customHeight="1" x14ac:dyDescent="0.2"/>
    <row r="158" spans="1:5 16384:16384" ht="14.25" hidden="1" customHeight="1" x14ac:dyDescent="0.2"/>
    <row r="159" spans="1:5 16384:16384" ht="14.25" hidden="1" customHeight="1" x14ac:dyDescent="0.2"/>
    <row r="160" spans="1:5 16384:16384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5" customHeight="1" x14ac:dyDescent="0.2"/>
    <row r="1006" ht="0" hidden="1" customHeight="1" x14ac:dyDescent="0.2"/>
    <row r="1007" ht="0" hidden="1" customHeight="1" x14ac:dyDescent="0.2"/>
    <row r="1008" ht="0" hidden="1" customHeight="1" x14ac:dyDescent="0.2"/>
    <row r="1009" ht="0" hidden="1" customHeight="1" x14ac:dyDescent="0.2"/>
    <row r="1010" ht="0" hidden="1" customHeight="1" x14ac:dyDescent="0.2"/>
    <row r="1011" ht="0" hidden="1" customHeight="1" x14ac:dyDescent="0.2"/>
    <row r="1012" ht="0" hidden="1" customHeight="1" x14ac:dyDescent="0.2"/>
    <row r="1013" ht="0" hidden="1" customHeight="1" x14ac:dyDescent="0.2"/>
    <row r="1014" ht="0" hidden="1" customHeight="1" x14ac:dyDescent="0.2"/>
    <row r="1015" ht="0" hidden="1" customHeight="1" x14ac:dyDescent="0.2"/>
    <row r="1016" ht="0" hidden="1" customHeight="1" x14ac:dyDescent="0.2"/>
    <row r="1017" ht="0" hidden="1" customHeight="1" x14ac:dyDescent="0.2"/>
    <row r="1018" ht="0" hidden="1" customHeight="1" x14ac:dyDescent="0.2"/>
    <row r="1019" ht="0" hidden="1" customHeight="1" x14ac:dyDescent="0.2"/>
    <row r="1020" ht="0" hidden="1" customHeight="1" x14ac:dyDescent="0.2"/>
    <row r="1021" ht="0" hidden="1" customHeight="1" x14ac:dyDescent="0.2"/>
    <row r="1022" ht="0" hidden="1" customHeight="1" x14ac:dyDescent="0.2"/>
    <row r="1023" ht="0" hidden="1" customHeight="1" x14ac:dyDescent="0.2"/>
    <row r="1024" ht="0" hidden="1" customHeight="1" x14ac:dyDescent="0.2"/>
    <row r="1025" ht="0" hidden="1" customHeight="1" x14ac:dyDescent="0.2"/>
    <row r="1026" ht="0" hidden="1" customHeight="1" x14ac:dyDescent="0.2"/>
    <row r="1027" ht="0" hidden="1" customHeight="1" x14ac:dyDescent="0.2"/>
    <row r="1028" ht="0" hidden="1" customHeight="1" x14ac:dyDescent="0.2"/>
    <row r="1029" ht="0" hidden="1" customHeight="1" x14ac:dyDescent="0.2"/>
    <row r="1030" ht="0" hidden="1" customHeight="1" x14ac:dyDescent="0.2"/>
    <row r="1031" ht="0" hidden="1" customHeight="1" x14ac:dyDescent="0.2"/>
    <row r="1032" ht="0" hidden="1" customHeight="1" x14ac:dyDescent="0.2"/>
    <row r="1033" ht="0" hidden="1" customHeight="1" x14ac:dyDescent="0.2"/>
    <row r="1034" ht="0" hidden="1" customHeight="1" x14ac:dyDescent="0.2"/>
    <row r="1035" ht="0" hidden="1" customHeight="1" x14ac:dyDescent="0.2"/>
    <row r="1036" ht="0" hidden="1" customHeight="1" x14ac:dyDescent="0.2"/>
    <row r="1037" ht="0" hidden="1" customHeight="1" x14ac:dyDescent="0.2"/>
    <row r="1038" ht="0" hidden="1" customHeight="1" x14ac:dyDescent="0.2"/>
    <row r="1039" ht="0" hidden="1" customHeight="1" x14ac:dyDescent="0.2"/>
    <row r="1040" ht="0" hidden="1" customHeight="1" x14ac:dyDescent="0.2"/>
  </sheetData>
  <pageMargins left="0.7" right="0.7" top="0.75" bottom="0.75" header="0.3" footer="0.3"/>
  <pageSetup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5508-D774-44F2-BEFE-C3D8691E9B1C}">
  <dimension ref="A1:H616"/>
  <sheetViews>
    <sheetView topLeftCell="A385" zoomScale="90" zoomScaleNormal="90" workbookViewId="0">
      <selection activeCell="F608" sqref="F608"/>
    </sheetView>
  </sheetViews>
  <sheetFormatPr defaultColWidth="9.14453125" defaultRowHeight="15" x14ac:dyDescent="0.2"/>
  <cols>
    <col min="1" max="1" width="45.46875" style="28" bestFit="1" customWidth="1"/>
    <col min="2" max="2" width="68.60546875" style="28" bestFit="1" customWidth="1"/>
    <col min="3" max="3" width="12.5078125" style="28" bestFit="1" customWidth="1"/>
    <col min="4" max="4" width="12.5078125" style="31" bestFit="1" customWidth="1"/>
    <col min="5" max="5" width="17.890625" style="30" bestFit="1" customWidth="1"/>
    <col min="6" max="6" width="12.375" style="29" bestFit="1" customWidth="1"/>
    <col min="7" max="7" width="10.4921875" style="28" bestFit="1" customWidth="1"/>
    <col min="8" max="16384" width="9.14453125" style="28"/>
  </cols>
  <sheetData>
    <row r="1" spans="1:7" x14ac:dyDescent="0.2">
      <c r="A1" s="46" t="s">
        <v>156</v>
      </c>
      <c r="B1" s="46"/>
      <c r="C1" s="44" t="s">
        <v>157</v>
      </c>
      <c r="D1" s="45" t="s">
        <v>158</v>
      </c>
      <c r="E1" s="44" t="s">
        <v>159</v>
      </c>
      <c r="F1" s="43" t="s">
        <v>160</v>
      </c>
      <c r="G1" s="28" t="s">
        <v>161</v>
      </c>
    </row>
    <row r="2" spans="1:7" x14ac:dyDescent="0.2">
      <c r="A2" s="55" t="s">
        <v>162</v>
      </c>
      <c r="B2" s="56"/>
      <c r="C2" s="57">
        <v>1120</v>
      </c>
      <c r="D2" s="58">
        <f>SUM(D3:D8)</f>
        <v>1200</v>
      </c>
      <c r="E2" s="58">
        <f>SUM(E3:E8)</f>
        <v>1200</v>
      </c>
      <c r="F2" s="59">
        <f t="shared" ref="F2:F66" si="0">E2-D2</f>
        <v>0</v>
      </c>
    </row>
    <row r="3" spans="1:7" x14ac:dyDescent="0.2">
      <c r="A3" s="51"/>
      <c r="B3" s="60" t="s">
        <v>163</v>
      </c>
      <c r="C3" s="52"/>
      <c r="D3" s="53">
        <v>120</v>
      </c>
      <c r="E3" s="53">
        <v>120</v>
      </c>
      <c r="F3" s="54">
        <f t="shared" si="0"/>
        <v>0</v>
      </c>
    </row>
    <row r="4" spans="1:7" x14ac:dyDescent="0.2">
      <c r="A4" s="51"/>
      <c r="B4" s="60" t="s">
        <v>164</v>
      </c>
      <c r="C4" s="52"/>
      <c r="D4" s="53">
        <v>180</v>
      </c>
      <c r="E4" s="53">
        <v>180</v>
      </c>
      <c r="F4" s="54">
        <f t="shared" si="0"/>
        <v>0</v>
      </c>
    </row>
    <row r="5" spans="1:7" x14ac:dyDescent="0.2">
      <c r="A5" s="51"/>
      <c r="B5" s="60" t="s">
        <v>165</v>
      </c>
      <c r="C5" s="52"/>
      <c r="D5" s="53">
        <v>140</v>
      </c>
      <c r="E5" s="53">
        <v>140</v>
      </c>
      <c r="F5" s="54">
        <f t="shared" si="0"/>
        <v>0</v>
      </c>
    </row>
    <row r="6" spans="1:7" x14ac:dyDescent="0.2">
      <c r="A6" s="51"/>
      <c r="B6" s="60" t="s">
        <v>118</v>
      </c>
      <c r="C6" s="52"/>
      <c r="D6" s="53">
        <v>200</v>
      </c>
      <c r="E6" s="53">
        <v>200</v>
      </c>
      <c r="F6" s="54">
        <f t="shared" si="0"/>
        <v>0</v>
      </c>
    </row>
    <row r="7" spans="1:7" x14ac:dyDescent="0.2">
      <c r="A7" s="51"/>
      <c r="B7" s="61" t="s">
        <v>166</v>
      </c>
      <c r="C7" s="52"/>
      <c r="D7" s="53">
        <v>280</v>
      </c>
      <c r="E7" s="53">
        <v>280</v>
      </c>
      <c r="F7" s="54">
        <f t="shared" si="0"/>
        <v>0</v>
      </c>
    </row>
    <row r="8" spans="1:7" x14ac:dyDescent="0.2">
      <c r="A8" s="51"/>
      <c r="B8" s="61" t="s">
        <v>167</v>
      </c>
      <c r="C8" s="52"/>
      <c r="D8" s="53">
        <v>280</v>
      </c>
      <c r="E8" s="53">
        <v>280</v>
      </c>
      <c r="F8" s="54">
        <f t="shared" si="0"/>
        <v>0</v>
      </c>
    </row>
    <row r="9" spans="1:7" x14ac:dyDescent="0.2">
      <c r="A9" s="55" t="s">
        <v>168</v>
      </c>
      <c r="B9" s="56"/>
      <c r="C9" s="57">
        <v>24190</v>
      </c>
      <c r="D9" s="58">
        <f>SUM(D10:D11)</f>
        <v>24000</v>
      </c>
      <c r="E9" s="58">
        <f>SUM(E10:E11)</f>
        <v>24000</v>
      </c>
      <c r="F9" s="59">
        <f t="shared" si="0"/>
        <v>0</v>
      </c>
    </row>
    <row r="10" spans="1:7" ht="15.75" x14ac:dyDescent="0.2">
      <c r="A10" s="85"/>
      <c r="B10" s="86" t="s">
        <v>169</v>
      </c>
      <c r="C10" s="52"/>
      <c r="D10" s="53">
        <v>8300</v>
      </c>
      <c r="E10" s="53">
        <v>8300</v>
      </c>
      <c r="F10" s="54">
        <f t="shared" si="0"/>
        <v>0</v>
      </c>
    </row>
    <row r="11" spans="1:7" ht="15.75" x14ac:dyDescent="0.2">
      <c r="A11" s="85"/>
      <c r="B11" s="86" t="s">
        <v>170</v>
      </c>
      <c r="C11" s="52"/>
      <c r="D11" s="53">
        <v>15700</v>
      </c>
      <c r="E11" s="53">
        <v>15700</v>
      </c>
      <c r="F11" s="54">
        <f t="shared" si="0"/>
        <v>0</v>
      </c>
    </row>
    <row r="12" spans="1:7" x14ac:dyDescent="0.2">
      <c r="A12" s="55" t="s">
        <v>171</v>
      </c>
      <c r="B12" s="56"/>
      <c r="C12" s="57">
        <v>1145</v>
      </c>
      <c r="D12" s="58">
        <f>D13</f>
        <v>750</v>
      </c>
      <c r="E12" s="58">
        <f>SUM(E13:E14)</f>
        <v>1240</v>
      </c>
      <c r="F12" s="59">
        <f t="shared" si="0"/>
        <v>490</v>
      </c>
    </row>
    <row r="13" spans="1:7" ht="15.75" x14ac:dyDescent="0.2">
      <c r="A13" s="51"/>
      <c r="B13" s="86" t="s">
        <v>172</v>
      </c>
      <c r="C13" s="52"/>
      <c r="D13" s="53">
        <v>750</v>
      </c>
      <c r="E13" s="53">
        <v>750</v>
      </c>
      <c r="F13" s="54">
        <f t="shared" si="0"/>
        <v>0</v>
      </c>
    </row>
    <row r="14" spans="1:7" ht="15.75" x14ac:dyDescent="0.2">
      <c r="A14" s="51"/>
      <c r="B14" s="86" t="s">
        <v>173</v>
      </c>
      <c r="C14" s="52"/>
      <c r="D14" s="53"/>
      <c r="E14" s="53">
        <v>490</v>
      </c>
      <c r="F14" s="54"/>
    </row>
    <row r="15" spans="1:7" x14ac:dyDescent="0.2">
      <c r="A15" s="55" t="s">
        <v>174</v>
      </c>
      <c r="B15" s="56"/>
      <c r="C15" s="57">
        <v>3227</v>
      </c>
      <c r="D15" s="58">
        <f>SUM(D16:D19)</f>
        <v>5300</v>
      </c>
      <c r="E15" s="58">
        <f>SUM(E16:E19)</f>
        <v>5300</v>
      </c>
      <c r="F15" s="59">
        <f t="shared" si="0"/>
        <v>0</v>
      </c>
    </row>
    <row r="16" spans="1:7" ht="15.75" x14ac:dyDescent="0.2">
      <c r="A16" s="51"/>
      <c r="B16" s="42" t="s">
        <v>175</v>
      </c>
      <c r="C16" s="52"/>
      <c r="D16" s="53">
        <v>3500</v>
      </c>
      <c r="E16" s="53">
        <v>3500</v>
      </c>
      <c r="F16" s="54">
        <f t="shared" si="0"/>
        <v>0</v>
      </c>
    </row>
    <row r="17" spans="1:6" x14ac:dyDescent="0.2">
      <c r="A17" s="51"/>
      <c r="B17" s="60" t="s">
        <v>176</v>
      </c>
      <c r="C17" s="52"/>
      <c r="D17" s="53">
        <v>200</v>
      </c>
      <c r="E17" s="53">
        <v>200</v>
      </c>
      <c r="F17" s="54">
        <f t="shared" si="0"/>
        <v>0</v>
      </c>
    </row>
    <row r="18" spans="1:6" x14ac:dyDescent="0.2">
      <c r="A18" s="51"/>
      <c r="B18" s="60" t="s">
        <v>177</v>
      </c>
      <c r="C18" s="52"/>
      <c r="D18" s="53">
        <v>400</v>
      </c>
      <c r="E18" s="53">
        <v>400</v>
      </c>
      <c r="F18" s="54">
        <f t="shared" si="0"/>
        <v>0</v>
      </c>
    </row>
    <row r="19" spans="1:6" x14ac:dyDescent="0.2">
      <c r="A19" s="51"/>
      <c r="B19" s="60" t="s">
        <v>178</v>
      </c>
      <c r="C19" s="52"/>
      <c r="D19" s="53">
        <v>1200</v>
      </c>
      <c r="E19" s="53">
        <v>1200</v>
      </c>
      <c r="F19" s="54">
        <f t="shared" si="0"/>
        <v>0</v>
      </c>
    </row>
    <row r="20" spans="1:6" x14ac:dyDescent="0.2">
      <c r="A20" s="55" t="s">
        <v>179</v>
      </c>
      <c r="B20" s="56"/>
      <c r="C20" s="57">
        <v>6266</v>
      </c>
      <c r="D20" s="58">
        <v>6675</v>
      </c>
      <c r="E20" s="58">
        <f>SUM(E21:E27)</f>
        <v>6625</v>
      </c>
      <c r="F20" s="59">
        <f t="shared" si="0"/>
        <v>-50</v>
      </c>
    </row>
    <row r="21" spans="1:6" x14ac:dyDescent="0.2">
      <c r="A21" s="51"/>
      <c r="B21" s="60" t="s">
        <v>180</v>
      </c>
      <c r="C21" s="60"/>
      <c r="D21" s="52">
        <v>2300</v>
      </c>
      <c r="E21" s="53">
        <v>2300</v>
      </c>
      <c r="F21" s="54">
        <f t="shared" si="0"/>
        <v>0</v>
      </c>
    </row>
    <row r="22" spans="1:6" x14ac:dyDescent="0.2">
      <c r="A22" s="51"/>
      <c r="B22" s="60" t="s">
        <v>181</v>
      </c>
      <c r="C22" s="60"/>
      <c r="D22" s="52">
        <v>100</v>
      </c>
      <c r="E22" s="53">
        <v>100</v>
      </c>
      <c r="F22" s="54">
        <f t="shared" si="0"/>
        <v>0</v>
      </c>
    </row>
    <row r="23" spans="1:6" x14ac:dyDescent="0.2">
      <c r="A23" s="51"/>
      <c r="B23" s="60" t="s">
        <v>182</v>
      </c>
      <c r="C23" s="60"/>
      <c r="D23" s="52">
        <v>3000</v>
      </c>
      <c r="E23" s="53">
        <v>3000</v>
      </c>
      <c r="F23" s="54">
        <f t="shared" si="0"/>
        <v>0</v>
      </c>
    </row>
    <row r="24" spans="1:6" x14ac:dyDescent="0.2">
      <c r="A24" s="51"/>
      <c r="B24" s="60" t="s">
        <v>183</v>
      </c>
      <c r="C24" s="60"/>
      <c r="D24" s="52">
        <v>135</v>
      </c>
      <c r="E24" s="53">
        <v>135</v>
      </c>
      <c r="F24" s="54">
        <f t="shared" si="0"/>
        <v>0</v>
      </c>
    </row>
    <row r="25" spans="1:6" x14ac:dyDescent="0.2">
      <c r="A25" s="51"/>
      <c r="B25" s="60" t="s">
        <v>184</v>
      </c>
      <c r="C25" s="60"/>
      <c r="D25" s="52">
        <v>540</v>
      </c>
      <c r="E25" s="53">
        <v>540</v>
      </c>
      <c r="F25" s="54">
        <f t="shared" si="0"/>
        <v>0</v>
      </c>
    </row>
    <row r="26" spans="1:6" x14ac:dyDescent="0.2">
      <c r="A26" s="51"/>
      <c r="B26" s="60" t="s">
        <v>185</v>
      </c>
      <c r="C26" s="60"/>
      <c r="D26" s="52">
        <v>50</v>
      </c>
      <c r="E26" s="53">
        <v>50</v>
      </c>
      <c r="F26" s="54">
        <f t="shared" si="0"/>
        <v>0</v>
      </c>
    </row>
    <row r="27" spans="1:6" x14ac:dyDescent="0.2">
      <c r="A27" s="51"/>
      <c r="B27" s="60" t="s">
        <v>186</v>
      </c>
      <c r="C27" s="60"/>
      <c r="D27" s="52">
        <v>550</v>
      </c>
      <c r="E27" s="53">
        <v>500</v>
      </c>
      <c r="F27" s="54">
        <f t="shared" si="0"/>
        <v>-50</v>
      </c>
    </row>
    <row r="28" spans="1:6" x14ac:dyDescent="0.2">
      <c r="A28" s="55" t="s">
        <v>187</v>
      </c>
      <c r="B28" s="56"/>
      <c r="C28" s="57">
        <v>31157.34</v>
      </c>
      <c r="D28" s="58">
        <f>SUM(D29:D35)</f>
        <v>32428</v>
      </c>
      <c r="E28" s="58">
        <f>SUM(E29:E35)</f>
        <v>32428</v>
      </c>
      <c r="F28" s="59">
        <f t="shared" si="0"/>
        <v>0</v>
      </c>
    </row>
    <row r="29" spans="1:6" x14ac:dyDescent="0.2">
      <c r="A29" s="51"/>
      <c r="B29" s="60" t="s">
        <v>188</v>
      </c>
      <c r="C29" s="60"/>
      <c r="D29" s="52">
        <v>4570</v>
      </c>
      <c r="E29" s="53">
        <v>4570</v>
      </c>
      <c r="F29" s="54">
        <f t="shared" si="0"/>
        <v>0</v>
      </c>
    </row>
    <row r="30" spans="1:6" x14ac:dyDescent="0.2">
      <c r="A30" s="51"/>
      <c r="B30" s="60" t="s">
        <v>189</v>
      </c>
      <c r="C30" s="60"/>
      <c r="D30" s="52">
        <v>3053</v>
      </c>
      <c r="E30" s="53">
        <v>3053</v>
      </c>
      <c r="F30" s="54">
        <f t="shared" si="0"/>
        <v>0</v>
      </c>
    </row>
    <row r="31" spans="1:6" x14ac:dyDescent="0.2">
      <c r="A31" s="51"/>
      <c r="B31" s="60" t="s">
        <v>190</v>
      </c>
      <c r="C31" s="60"/>
      <c r="D31" s="52">
        <v>12805</v>
      </c>
      <c r="E31" s="53">
        <v>12805</v>
      </c>
      <c r="F31" s="54">
        <f t="shared" si="0"/>
        <v>0</v>
      </c>
    </row>
    <row r="32" spans="1:6" x14ac:dyDescent="0.2">
      <c r="A32" s="51"/>
      <c r="B32" s="60" t="s">
        <v>191</v>
      </c>
      <c r="C32" s="60"/>
      <c r="D32" s="52">
        <v>4750</v>
      </c>
      <c r="E32" s="53">
        <v>4750</v>
      </c>
      <c r="F32" s="54">
        <f t="shared" si="0"/>
        <v>0</v>
      </c>
    </row>
    <row r="33" spans="1:6" x14ac:dyDescent="0.2">
      <c r="A33" s="51"/>
      <c r="B33" s="60" t="s">
        <v>192</v>
      </c>
      <c r="C33" s="60"/>
      <c r="D33" s="52">
        <v>4000</v>
      </c>
      <c r="E33" s="53">
        <v>4000</v>
      </c>
      <c r="F33" s="54">
        <f t="shared" si="0"/>
        <v>0</v>
      </c>
    </row>
    <row r="34" spans="1:6" x14ac:dyDescent="0.2">
      <c r="A34" s="51"/>
      <c r="B34" s="60" t="s">
        <v>193</v>
      </c>
      <c r="C34" s="60"/>
      <c r="D34" s="52">
        <v>800</v>
      </c>
      <c r="E34" s="53">
        <v>800</v>
      </c>
      <c r="F34" s="54">
        <f t="shared" si="0"/>
        <v>0</v>
      </c>
    </row>
    <row r="35" spans="1:6" x14ac:dyDescent="0.2">
      <c r="A35" s="51"/>
      <c r="B35" s="60" t="s">
        <v>194</v>
      </c>
      <c r="C35" s="60"/>
      <c r="D35" s="52">
        <v>2450</v>
      </c>
      <c r="E35" s="53">
        <v>2450</v>
      </c>
      <c r="F35" s="54">
        <f t="shared" si="0"/>
        <v>0</v>
      </c>
    </row>
    <row r="36" spans="1:6" x14ac:dyDescent="0.2">
      <c r="A36" s="55" t="s">
        <v>195</v>
      </c>
      <c r="B36" s="56"/>
      <c r="C36" s="57">
        <v>1841.01</v>
      </c>
      <c r="D36" s="58">
        <f>SUM(D37:D41)</f>
        <v>2200</v>
      </c>
      <c r="E36" s="58">
        <v>2200</v>
      </c>
      <c r="F36" s="59">
        <f t="shared" si="0"/>
        <v>0</v>
      </c>
    </row>
    <row r="37" spans="1:6" x14ac:dyDescent="0.2">
      <c r="A37" s="51"/>
      <c r="B37" s="60" t="s">
        <v>8</v>
      </c>
      <c r="C37" s="52"/>
      <c r="D37" s="53">
        <v>1570</v>
      </c>
      <c r="E37" s="53">
        <v>1570</v>
      </c>
      <c r="F37" s="54">
        <f t="shared" si="0"/>
        <v>0</v>
      </c>
    </row>
    <row r="38" spans="1:6" x14ac:dyDescent="0.2">
      <c r="A38" s="51"/>
      <c r="B38" s="60" t="s">
        <v>196</v>
      </c>
      <c r="C38" s="52"/>
      <c r="D38" s="53">
        <v>50</v>
      </c>
      <c r="E38" s="53">
        <v>50</v>
      </c>
      <c r="F38" s="54">
        <f t="shared" si="0"/>
        <v>0</v>
      </c>
    </row>
    <row r="39" spans="1:6" x14ac:dyDescent="0.2">
      <c r="A39" s="51"/>
      <c r="B39" s="60" t="s">
        <v>197</v>
      </c>
      <c r="C39" s="52"/>
      <c r="D39" s="53">
        <v>300</v>
      </c>
      <c r="E39" s="53">
        <v>300</v>
      </c>
      <c r="F39" s="54">
        <f t="shared" si="0"/>
        <v>0</v>
      </c>
    </row>
    <row r="40" spans="1:6" x14ac:dyDescent="0.2">
      <c r="A40" s="51"/>
      <c r="B40" s="60" t="s">
        <v>198</v>
      </c>
      <c r="C40" s="52"/>
      <c r="D40" s="53">
        <v>180</v>
      </c>
      <c r="E40" s="53">
        <v>180</v>
      </c>
      <c r="F40" s="54">
        <f t="shared" si="0"/>
        <v>0</v>
      </c>
    </row>
    <row r="41" spans="1:6" x14ac:dyDescent="0.2">
      <c r="A41" s="51"/>
      <c r="B41" s="60" t="s">
        <v>199</v>
      </c>
      <c r="C41" s="52"/>
      <c r="D41" s="53">
        <v>100</v>
      </c>
      <c r="E41" s="53">
        <v>100</v>
      </c>
      <c r="F41" s="54">
        <f t="shared" si="0"/>
        <v>0</v>
      </c>
    </row>
    <row r="42" spans="1:6" x14ac:dyDescent="0.2">
      <c r="A42" s="55" t="s">
        <v>200</v>
      </c>
      <c r="B42" s="56"/>
      <c r="C42" s="57">
        <v>6125</v>
      </c>
      <c r="D42" s="58">
        <f>SUM(D43:D53)</f>
        <v>12500</v>
      </c>
      <c r="E42" s="58">
        <f>SUM(E43:E53)</f>
        <v>12500</v>
      </c>
      <c r="F42" s="59">
        <f t="shared" si="0"/>
        <v>0</v>
      </c>
    </row>
    <row r="43" spans="1:6" x14ac:dyDescent="0.2">
      <c r="A43" s="51"/>
      <c r="B43" s="60" t="s">
        <v>201</v>
      </c>
      <c r="C43" s="52"/>
      <c r="D43" s="53">
        <v>2480</v>
      </c>
      <c r="E43" s="53">
        <v>2480</v>
      </c>
      <c r="F43" s="54">
        <f t="shared" si="0"/>
        <v>0</v>
      </c>
    </row>
    <row r="44" spans="1:6" x14ac:dyDescent="0.2">
      <c r="A44" s="51"/>
      <c r="B44" s="60" t="s">
        <v>202</v>
      </c>
      <c r="C44" s="52"/>
      <c r="D44" s="53">
        <v>550</v>
      </c>
      <c r="E44" s="53">
        <v>550</v>
      </c>
      <c r="F44" s="54">
        <f t="shared" si="0"/>
        <v>0</v>
      </c>
    </row>
    <row r="45" spans="1:6" x14ac:dyDescent="0.2">
      <c r="A45" s="51"/>
      <c r="B45" s="60" t="s">
        <v>109</v>
      </c>
      <c r="C45" s="52"/>
      <c r="D45" s="53">
        <v>645</v>
      </c>
      <c r="E45" s="53">
        <v>645</v>
      </c>
      <c r="F45" s="54">
        <f t="shared" si="0"/>
        <v>0</v>
      </c>
    </row>
    <row r="46" spans="1:6" x14ac:dyDescent="0.2">
      <c r="A46" s="51"/>
      <c r="B46" s="60" t="s">
        <v>203</v>
      </c>
      <c r="C46" s="52"/>
      <c r="D46" s="53">
        <v>60</v>
      </c>
      <c r="E46" s="53">
        <v>60</v>
      </c>
      <c r="F46" s="54">
        <f t="shared" si="0"/>
        <v>0</v>
      </c>
    </row>
    <row r="47" spans="1:6" x14ac:dyDescent="0.2">
      <c r="A47" s="51"/>
      <c r="B47" s="60" t="s">
        <v>204</v>
      </c>
      <c r="C47" s="52"/>
      <c r="D47" s="53">
        <v>220</v>
      </c>
      <c r="E47" s="53">
        <v>220</v>
      </c>
      <c r="F47" s="54">
        <f t="shared" si="0"/>
        <v>0</v>
      </c>
    </row>
    <row r="48" spans="1:6" x14ac:dyDescent="0.2">
      <c r="A48" s="51"/>
      <c r="B48" s="60" t="s">
        <v>205</v>
      </c>
      <c r="C48" s="52"/>
      <c r="D48" s="53">
        <v>300</v>
      </c>
      <c r="E48" s="53">
        <v>300</v>
      </c>
      <c r="F48" s="54">
        <f t="shared" si="0"/>
        <v>0</v>
      </c>
    </row>
    <row r="49" spans="1:6" x14ac:dyDescent="0.2">
      <c r="A49" s="51"/>
      <c r="B49" s="60" t="s">
        <v>206</v>
      </c>
      <c r="C49" s="52"/>
      <c r="D49" s="53">
        <v>150</v>
      </c>
      <c r="E49" s="53">
        <v>150</v>
      </c>
      <c r="F49" s="54">
        <f t="shared" si="0"/>
        <v>0</v>
      </c>
    </row>
    <row r="50" spans="1:6" x14ac:dyDescent="0.2">
      <c r="A50" s="51"/>
      <c r="B50" s="60" t="s">
        <v>207</v>
      </c>
      <c r="C50" s="52"/>
      <c r="D50" s="53">
        <v>990</v>
      </c>
      <c r="E50" s="53">
        <v>990</v>
      </c>
      <c r="F50" s="54">
        <f t="shared" si="0"/>
        <v>0</v>
      </c>
    </row>
    <row r="51" spans="1:6" x14ac:dyDescent="0.2">
      <c r="A51" s="51"/>
      <c r="B51" s="60" t="s">
        <v>208</v>
      </c>
      <c r="C51" s="52"/>
      <c r="D51" s="53">
        <v>6000</v>
      </c>
      <c r="E51" s="53">
        <v>6000</v>
      </c>
      <c r="F51" s="54">
        <f t="shared" si="0"/>
        <v>0</v>
      </c>
    </row>
    <row r="52" spans="1:6" x14ac:dyDescent="0.2">
      <c r="A52" s="51"/>
      <c r="B52" s="60" t="s">
        <v>209</v>
      </c>
      <c r="C52" s="52"/>
      <c r="D52" s="53">
        <v>620</v>
      </c>
      <c r="E52" s="53">
        <v>620</v>
      </c>
      <c r="F52" s="54">
        <f t="shared" si="0"/>
        <v>0</v>
      </c>
    </row>
    <row r="53" spans="1:6" x14ac:dyDescent="0.2">
      <c r="A53" s="51"/>
      <c r="B53" s="60" t="s">
        <v>210</v>
      </c>
      <c r="C53" s="52"/>
      <c r="D53" s="53">
        <v>485</v>
      </c>
      <c r="E53" s="53">
        <v>485</v>
      </c>
      <c r="F53" s="54">
        <f t="shared" si="0"/>
        <v>0</v>
      </c>
    </row>
    <row r="54" spans="1:6" x14ac:dyDescent="0.2">
      <c r="A54" s="55" t="s">
        <v>211</v>
      </c>
      <c r="B54" s="56"/>
      <c r="C54" s="57">
        <v>1050</v>
      </c>
      <c r="D54" s="58">
        <f>SUM(D55:D56)</f>
        <v>900</v>
      </c>
      <c r="E54" s="58">
        <f>SUM(E55:E56)</f>
        <v>900</v>
      </c>
      <c r="F54" s="59">
        <f t="shared" si="0"/>
        <v>0</v>
      </c>
    </row>
    <row r="55" spans="1:6" x14ac:dyDescent="0.2">
      <c r="A55" s="51"/>
      <c r="B55" s="60" t="s">
        <v>172</v>
      </c>
      <c r="C55" s="52"/>
      <c r="D55" s="53">
        <v>700</v>
      </c>
      <c r="E55" s="53">
        <v>700</v>
      </c>
      <c r="F55" s="54">
        <f t="shared" si="0"/>
        <v>0</v>
      </c>
    </row>
    <row r="56" spans="1:6" x14ac:dyDescent="0.2">
      <c r="A56" s="51"/>
      <c r="B56" s="60" t="s">
        <v>19</v>
      </c>
      <c r="C56" s="52"/>
      <c r="D56" s="53">
        <v>200</v>
      </c>
      <c r="E56" s="53">
        <v>200</v>
      </c>
      <c r="F56" s="54">
        <f t="shared" si="0"/>
        <v>0</v>
      </c>
    </row>
    <row r="57" spans="1:6" x14ac:dyDescent="0.2">
      <c r="A57" s="55" t="s">
        <v>212</v>
      </c>
      <c r="B57" s="56"/>
      <c r="C57" s="57">
        <v>4230</v>
      </c>
      <c r="D57" s="58">
        <f>SUM(D58:D65)</f>
        <v>4000</v>
      </c>
      <c r="E57" s="58">
        <f>SUM(E58:E65)</f>
        <v>4000</v>
      </c>
      <c r="F57" s="59">
        <f t="shared" si="0"/>
        <v>0</v>
      </c>
    </row>
    <row r="58" spans="1:6" x14ac:dyDescent="0.2">
      <c r="A58" s="51"/>
      <c r="B58" s="60" t="s">
        <v>213</v>
      </c>
      <c r="C58" s="52"/>
      <c r="D58" s="53">
        <v>100</v>
      </c>
      <c r="E58" s="53">
        <v>100</v>
      </c>
      <c r="F58" s="54">
        <f t="shared" si="0"/>
        <v>0</v>
      </c>
    </row>
    <row r="59" spans="1:6" x14ac:dyDescent="0.2">
      <c r="A59" s="51"/>
      <c r="B59" s="60" t="s">
        <v>214</v>
      </c>
      <c r="C59" s="52"/>
      <c r="D59" s="53">
        <v>170</v>
      </c>
      <c r="E59" s="53">
        <v>170</v>
      </c>
      <c r="F59" s="54">
        <f t="shared" si="0"/>
        <v>0</v>
      </c>
    </row>
    <row r="60" spans="1:6" x14ac:dyDescent="0.2">
      <c r="A60" s="51"/>
      <c r="B60" s="60" t="s">
        <v>215</v>
      </c>
      <c r="C60" s="52"/>
      <c r="D60" s="53">
        <v>1030</v>
      </c>
      <c r="E60" s="53">
        <v>1030</v>
      </c>
      <c r="F60" s="54">
        <f t="shared" si="0"/>
        <v>0</v>
      </c>
    </row>
    <row r="61" spans="1:6" x14ac:dyDescent="0.2">
      <c r="A61" s="51"/>
      <c r="B61" s="60" t="s">
        <v>216</v>
      </c>
      <c r="C61" s="52"/>
      <c r="D61" s="53">
        <v>200</v>
      </c>
      <c r="E61" s="53">
        <v>200</v>
      </c>
      <c r="F61" s="54">
        <f t="shared" si="0"/>
        <v>0</v>
      </c>
    </row>
    <row r="62" spans="1:6" x14ac:dyDescent="0.2">
      <c r="A62" s="51"/>
      <c r="B62" s="60" t="s">
        <v>217</v>
      </c>
      <c r="C62" s="52"/>
      <c r="D62" s="53">
        <v>1900</v>
      </c>
      <c r="E62" s="53">
        <v>1900</v>
      </c>
      <c r="F62" s="54">
        <f t="shared" si="0"/>
        <v>0</v>
      </c>
    </row>
    <row r="63" spans="1:6" x14ac:dyDescent="0.2">
      <c r="A63" s="51"/>
      <c r="B63" s="60" t="s">
        <v>218</v>
      </c>
      <c r="C63" s="52"/>
      <c r="D63" s="53">
        <v>100</v>
      </c>
      <c r="E63" s="53">
        <v>100</v>
      </c>
      <c r="F63" s="54">
        <f t="shared" si="0"/>
        <v>0</v>
      </c>
    </row>
    <row r="64" spans="1:6" x14ac:dyDescent="0.2">
      <c r="A64" s="51"/>
      <c r="B64" s="60" t="s">
        <v>219</v>
      </c>
      <c r="C64" s="52"/>
      <c r="D64" s="53">
        <v>100</v>
      </c>
      <c r="E64" s="53">
        <v>100</v>
      </c>
      <c r="F64" s="54">
        <f t="shared" si="0"/>
        <v>0</v>
      </c>
    </row>
    <row r="65" spans="1:6" x14ac:dyDescent="0.2">
      <c r="A65" s="51"/>
      <c r="B65" s="60" t="s">
        <v>220</v>
      </c>
      <c r="C65" s="52"/>
      <c r="D65" s="53">
        <v>400</v>
      </c>
      <c r="E65" s="53">
        <v>400</v>
      </c>
      <c r="F65" s="54">
        <f t="shared" si="0"/>
        <v>0</v>
      </c>
    </row>
    <row r="66" spans="1:6" x14ac:dyDescent="0.2">
      <c r="A66" s="55" t="s">
        <v>221</v>
      </c>
      <c r="B66" s="56"/>
      <c r="C66" s="57">
        <v>16890</v>
      </c>
      <c r="D66" s="58">
        <f>SUM(D67:D72)</f>
        <v>13000</v>
      </c>
      <c r="E66" s="58">
        <f>SUM(E67:E72)</f>
        <v>11865</v>
      </c>
      <c r="F66" s="59">
        <f t="shared" si="0"/>
        <v>-1135</v>
      </c>
    </row>
    <row r="67" spans="1:6" x14ac:dyDescent="0.2">
      <c r="A67" s="51"/>
      <c r="B67" s="41" t="s">
        <v>222</v>
      </c>
      <c r="C67" s="52"/>
      <c r="D67" s="53">
        <v>2390</v>
      </c>
      <c r="E67" s="53">
        <v>2390</v>
      </c>
      <c r="F67" s="54">
        <f t="shared" ref="F67:F134" si="1">E67-D67</f>
        <v>0</v>
      </c>
    </row>
    <row r="68" spans="1:6" x14ac:dyDescent="0.2">
      <c r="A68" s="51"/>
      <c r="B68" s="41" t="s">
        <v>223</v>
      </c>
      <c r="C68" s="52"/>
      <c r="D68" s="53">
        <v>460</v>
      </c>
      <c r="E68" s="53">
        <v>460</v>
      </c>
      <c r="F68" s="54">
        <f t="shared" si="1"/>
        <v>0</v>
      </c>
    </row>
    <row r="69" spans="1:6" x14ac:dyDescent="0.2">
      <c r="A69" s="51"/>
      <c r="B69" s="41" t="s">
        <v>224</v>
      </c>
      <c r="C69" s="52"/>
      <c r="D69" s="53">
        <v>60</v>
      </c>
      <c r="E69" s="53">
        <v>60</v>
      </c>
      <c r="F69" s="54">
        <f t="shared" si="1"/>
        <v>0</v>
      </c>
    </row>
    <row r="70" spans="1:6" x14ac:dyDescent="0.2">
      <c r="A70" s="51"/>
      <c r="B70" s="41" t="s">
        <v>225</v>
      </c>
      <c r="C70" s="52"/>
      <c r="D70" s="53">
        <v>105</v>
      </c>
      <c r="E70" s="53">
        <v>105</v>
      </c>
      <c r="F70" s="54">
        <f t="shared" si="1"/>
        <v>0</v>
      </c>
    </row>
    <row r="71" spans="1:6" x14ac:dyDescent="0.2">
      <c r="A71" s="51"/>
      <c r="B71" s="41" t="s">
        <v>226</v>
      </c>
      <c r="C71" s="52"/>
      <c r="D71" s="53">
        <v>800</v>
      </c>
      <c r="E71" s="53">
        <v>800</v>
      </c>
      <c r="F71" s="54">
        <f t="shared" si="1"/>
        <v>0</v>
      </c>
    </row>
    <row r="72" spans="1:6" x14ac:dyDescent="0.2">
      <c r="A72" s="51"/>
      <c r="B72" s="41" t="s">
        <v>227</v>
      </c>
      <c r="C72" s="52"/>
      <c r="D72" s="53">
        <v>9185</v>
      </c>
      <c r="E72" s="53">
        <v>8050</v>
      </c>
      <c r="F72" s="54">
        <f t="shared" si="1"/>
        <v>-1135</v>
      </c>
    </row>
    <row r="73" spans="1:6" x14ac:dyDescent="0.2">
      <c r="A73" s="55" t="s">
        <v>228</v>
      </c>
      <c r="B73" s="56"/>
      <c r="C73" s="57">
        <v>3000</v>
      </c>
      <c r="D73" s="58">
        <f>SUM(D74:D77)</f>
        <v>3550</v>
      </c>
      <c r="E73" s="58">
        <f>SUM(E74:E77)</f>
        <v>3550</v>
      </c>
      <c r="F73" s="59">
        <f t="shared" si="1"/>
        <v>0</v>
      </c>
    </row>
    <row r="74" spans="1:6" x14ac:dyDescent="0.2">
      <c r="A74" s="51"/>
      <c r="B74" s="41" t="s">
        <v>229</v>
      </c>
      <c r="C74" s="52"/>
      <c r="D74" s="53">
        <v>1550</v>
      </c>
      <c r="E74" s="53">
        <v>1550</v>
      </c>
      <c r="F74" s="54">
        <f t="shared" si="1"/>
        <v>0</v>
      </c>
    </row>
    <row r="75" spans="1:6" x14ac:dyDescent="0.2">
      <c r="A75" s="51"/>
      <c r="B75" s="41" t="s">
        <v>230</v>
      </c>
      <c r="C75" s="52"/>
      <c r="D75" s="53">
        <v>650</v>
      </c>
      <c r="E75" s="53">
        <v>650</v>
      </c>
      <c r="F75" s="54">
        <f t="shared" si="1"/>
        <v>0</v>
      </c>
    </row>
    <row r="76" spans="1:6" x14ac:dyDescent="0.2">
      <c r="A76" s="51"/>
      <c r="B76" s="41" t="s">
        <v>231</v>
      </c>
      <c r="C76" s="52"/>
      <c r="D76" s="53">
        <v>350</v>
      </c>
      <c r="E76" s="53">
        <v>350</v>
      </c>
      <c r="F76" s="54">
        <f t="shared" si="1"/>
        <v>0</v>
      </c>
    </row>
    <row r="77" spans="1:6" x14ac:dyDescent="0.2">
      <c r="A77" s="51"/>
      <c r="B77" s="41" t="s">
        <v>106</v>
      </c>
      <c r="C77" s="52"/>
      <c r="D77" s="53">
        <v>1000</v>
      </c>
      <c r="E77" s="53">
        <v>1000</v>
      </c>
      <c r="F77" s="54">
        <f t="shared" si="1"/>
        <v>0</v>
      </c>
    </row>
    <row r="78" spans="1:6" x14ac:dyDescent="0.2">
      <c r="A78" s="55" t="s">
        <v>232</v>
      </c>
      <c r="B78" s="56"/>
      <c r="C78" s="57">
        <v>3800</v>
      </c>
      <c r="D78" s="58">
        <f>SUM(D79:D82)</f>
        <v>7530</v>
      </c>
      <c r="E78" s="58">
        <f>SUM(E79:E82)</f>
        <v>7530</v>
      </c>
      <c r="F78" s="59">
        <f t="shared" si="1"/>
        <v>0</v>
      </c>
    </row>
    <row r="79" spans="1:6" x14ac:dyDescent="0.2">
      <c r="A79" s="51"/>
      <c r="B79" s="41" t="s">
        <v>233</v>
      </c>
      <c r="C79" s="52"/>
      <c r="D79" s="53">
        <v>1920</v>
      </c>
      <c r="E79" s="53">
        <v>1920</v>
      </c>
      <c r="F79" s="54">
        <f t="shared" si="1"/>
        <v>0</v>
      </c>
    </row>
    <row r="80" spans="1:6" x14ac:dyDescent="0.2">
      <c r="A80" s="51"/>
      <c r="B80" s="41" t="s">
        <v>234</v>
      </c>
      <c r="C80" s="52"/>
      <c r="D80" s="53">
        <v>3560</v>
      </c>
      <c r="E80" s="53">
        <v>3560</v>
      </c>
      <c r="F80" s="54">
        <f t="shared" si="1"/>
        <v>0</v>
      </c>
    </row>
    <row r="81" spans="1:6" x14ac:dyDescent="0.2">
      <c r="A81" s="51"/>
      <c r="B81" s="41" t="s">
        <v>235</v>
      </c>
      <c r="C81" s="52"/>
      <c r="D81" s="53">
        <v>1250</v>
      </c>
      <c r="E81" s="53">
        <v>1250</v>
      </c>
      <c r="F81" s="54">
        <f t="shared" si="1"/>
        <v>0</v>
      </c>
    </row>
    <row r="82" spans="1:6" x14ac:dyDescent="0.2">
      <c r="A82" s="51"/>
      <c r="B82" s="41" t="s">
        <v>236</v>
      </c>
      <c r="C82" s="52"/>
      <c r="D82" s="53">
        <v>800</v>
      </c>
      <c r="E82" s="53">
        <v>800</v>
      </c>
      <c r="F82" s="54">
        <f t="shared" si="1"/>
        <v>0</v>
      </c>
    </row>
    <row r="83" spans="1:6" x14ac:dyDescent="0.2">
      <c r="A83" s="55" t="s">
        <v>237</v>
      </c>
      <c r="B83" s="56"/>
      <c r="C83" s="57">
        <v>3310</v>
      </c>
      <c r="D83" s="58">
        <f>SUM(D84:D87)</f>
        <v>1050</v>
      </c>
      <c r="E83" s="58">
        <f>SUM(E84:E88)</f>
        <v>3885</v>
      </c>
      <c r="F83" s="59">
        <f t="shared" si="1"/>
        <v>2835</v>
      </c>
    </row>
    <row r="84" spans="1:6" x14ac:dyDescent="0.2">
      <c r="A84" s="51"/>
      <c r="B84" s="60" t="s">
        <v>238</v>
      </c>
      <c r="C84" s="52"/>
      <c r="D84" s="53">
        <v>280</v>
      </c>
      <c r="E84" s="53">
        <v>280</v>
      </c>
      <c r="F84" s="54">
        <f t="shared" si="1"/>
        <v>0</v>
      </c>
    </row>
    <row r="85" spans="1:6" x14ac:dyDescent="0.2">
      <c r="A85" s="51"/>
      <c r="B85" s="60" t="s">
        <v>239</v>
      </c>
      <c r="C85" s="52"/>
      <c r="D85" s="53">
        <v>400</v>
      </c>
      <c r="E85" s="53">
        <v>400</v>
      </c>
      <c r="F85" s="54">
        <f t="shared" si="1"/>
        <v>0</v>
      </c>
    </row>
    <row r="86" spans="1:6" x14ac:dyDescent="0.2">
      <c r="A86" s="51"/>
      <c r="B86" s="41" t="s">
        <v>240</v>
      </c>
      <c r="C86" s="52"/>
      <c r="D86" s="53">
        <v>90</v>
      </c>
      <c r="E86" s="53">
        <v>90</v>
      </c>
      <c r="F86" s="54">
        <f t="shared" si="1"/>
        <v>0</v>
      </c>
    </row>
    <row r="87" spans="1:6" x14ac:dyDescent="0.2">
      <c r="A87" s="51"/>
      <c r="B87" s="60" t="s">
        <v>241</v>
      </c>
      <c r="C87" s="52"/>
      <c r="D87" s="53">
        <v>280</v>
      </c>
      <c r="E87" s="53">
        <v>280</v>
      </c>
      <c r="F87" s="54">
        <f t="shared" si="1"/>
        <v>0</v>
      </c>
    </row>
    <row r="88" spans="1:6" x14ac:dyDescent="0.2">
      <c r="A88" s="51"/>
      <c r="B88" s="60" t="s">
        <v>242</v>
      </c>
      <c r="C88" s="52"/>
      <c r="D88" s="53"/>
      <c r="E88" s="53">
        <v>2835</v>
      </c>
      <c r="F88" s="54"/>
    </row>
    <row r="89" spans="1:6" x14ac:dyDescent="0.2">
      <c r="A89" s="55" t="s">
        <v>243</v>
      </c>
      <c r="B89" s="56"/>
      <c r="C89" s="57">
        <v>4510</v>
      </c>
      <c r="D89" s="58">
        <v>250</v>
      </c>
      <c r="E89" s="58">
        <v>250</v>
      </c>
      <c r="F89" s="59">
        <f t="shared" si="1"/>
        <v>0</v>
      </c>
    </row>
    <row r="90" spans="1:6" x14ac:dyDescent="0.2">
      <c r="A90" s="51"/>
      <c r="B90" s="60" t="s">
        <v>172</v>
      </c>
      <c r="C90" s="52"/>
      <c r="D90" s="53">
        <v>250</v>
      </c>
      <c r="E90" s="53">
        <v>250</v>
      </c>
      <c r="F90" s="54">
        <f t="shared" si="1"/>
        <v>0</v>
      </c>
    </row>
    <row r="91" spans="1:6" x14ac:dyDescent="0.2">
      <c r="A91" s="55" t="s">
        <v>244</v>
      </c>
      <c r="B91" s="56"/>
      <c r="C91" s="57"/>
      <c r="D91" s="58">
        <v>190000</v>
      </c>
      <c r="E91" s="58">
        <f>SUM(E92:E93)</f>
        <v>195000</v>
      </c>
      <c r="F91" s="59">
        <f t="shared" si="1"/>
        <v>5000</v>
      </c>
    </row>
    <row r="92" spans="1:6" x14ac:dyDescent="0.2">
      <c r="A92" s="87"/>
      <c r="B92" s="62" t="s">
        <v>245</v>
      </c>
      <c r="C92" s="63"/>
      <c r="D92" s="64"/>
      <c r="E92" s="64">
        <v>190000</v>
      </c>
      <c r="F92" s="65"/>
    </row>
    <row r="93" spans="1:6" x14ac:dyDescent="0.2">
      <c r="A93" s="87"/>
      <c r="B93" s="62" t="s">
        <v>242</v>
      </c>
      <c r="C93" s="63"/>
      <c r="D93" s="64"/>
      <c r="E93" s="64">
        <v>5000</v>
      </c>
      <c r="F93" s="65"/>
    </row>
    <row r="94" spans="1:6" x14ac:dyDescent="0.2">
      <c r="A94" s="55" t="s">
        <v>246</v>
      </c>
      <c r="B94" s="56"/>
      <c r="C94" s="57">
        <v>8322</v>
      </c>
      <c r="D94" s="58">
        <f>SUM(D95:D101)</f>
        <v>8020</v>
      </c>
      <c r="E94" s="58">
        <f>SUM(E95:E101)</f>
        <v>8020</v>
      </c>
      <c r="F94" s="59">
        <f t="shared" si="1"/>
        <v>0</v>
      </c>
    </row>
    <row r="95" spans="1:6" x14ac:dyDescent="0.2">
      <c r="A95" s="51"/>
      <c r="B95" s="60" t="s">
        <v>247</v>
      </c>
      <c r="C95" s="52"/>
      <c r="D95" s="53">
        <v>1500</v>
      </c>
      <c r="E95" s="53">
        <v>1500</v>
      </c>
      <c r="F95" s="54">
        <f t="shared" si="1"/>
        <v>0</v>
      </c>
    </row>
    <row r="96" spans="1:6" x14ac:dyDescent="0.2">
      <c r="A96" s="51"/>
      <c r="B96" s="60" t="s">
        <v>248</v>
      </c>
      <c r="C96" s="52"/>
      <c r="D96" s="53">
        <v>1500</v>
      </c>
      <c r="E96" s="53">
        <v>1500</v>
      </c>
      <c r="F96" s="54">
        <f t="shared" si="1"/>
        <v>0</v>
      </c>
    </row>
    <row r="97" spans="1:6" x14ac:dyDescent="0.2">
      <c r="A97" s="51"/>
      <c r="B97" s="60" t="s">
        <v>249</v>
      </c>
      <c r="C97" s="52"/>
      <c r="D97" s="53">
        <v>50</v>
      </c>
      <c r="E97" s="53">
        <v>50</v>
      </c>
      <c r="F97" s="54">
        <f t="shared" si="1"/>
        <v>0</v>
      </c>
    </row>
    <row r="98" spans="1:6" x14ac:dyDescent="0.2">
      <c r="A98" s="51"/>
      <c r="B98" s="60" t="s">
        <v>250</v>
      </c>
      <c r="C98" s="52"/>
      <c r="D98" s="53">
        <v>100</v>
      </c>
      <c r="E98" s="53">
        <v>100</v>
      </c>
      <c r="F98" s="54">
        <f t="shared" si="1"/>
        <v>0</v>
      </c>
    </row>
    <row r="99" spans="1:6" x14ac:dyDescent="0.2">
      <c r="A99" s="51"/>
      <c r="B99" s="60" t="s">
        <v>251</v>
      </c>
      <c r="C99" s="52"/>
      <c r="D99" s="53">
        <v>20</v>
      </c>
      <c r="E99" s="53">
        <v>20</v>
      </c>
      <c r="F99" s="54">
        <f t="shared" si="1"/>
        <v>0</v>
      </c>
    </row>
    <row r="100" spans="1:6" x14ac:dyDescent="0.2">
      <c r="A100" s="51"/>
      <c r="B100" s="60" t="s">
        <v>252</v>
      </c>
      <c r="C100" s="52"/>
      <c r="D100" s="53">
        <v>4100</v>
      </c>
      <c r="E100" s="53">
        <v>4100</v>
      </c>
      <c r="F100" s="54">
        <f t="shared" si="1"/>
        <v>0</v>
      </c>
    </row>
    <row r="101" spans="1:6" x14ac:dyDescent="0.2">
      <c r="A101" s="51"/>
      <c r="B101" s="60" t="s">
        <v>6</v>
      </c>
      <c r="C101" s="52"/>
      <c r="D101" s="53">
        <v>750</v>
      </c>
      <c r="E101" s="53">
        <v>750</v>
      </c>
      <c r="F101" s="54">
        <f t="shared" si="1"/>
        <v>0</v>
      </c>
    </row>
    <row r="102" spans="1:6" x14ac:dyDescent="0.2">
      <c r="A102" s="55" t="s">
        <v>253</v>
      </c>
      <c r="B102" s="56"/>
      <c r="C102" s="57">
        <v>500</v>
      </c>
      <c r="D102" s="58">
        <f>SUM(D103:D108)</f>
        <v>1000</v>
      </c>
      <c r="E102" s="58">
        <f>SUM(E103:E108)</f>
        <v>1000</v>
      </c>
      <c r="F102" s="59">
        <f t="shared" si="1"/>
        <v>0</v>
      </c>
    </row>
    <row r="103" spans="1:6" x14ac:dyDescent="0.2">
      <c r="A103" s="51"/>
      <c r="B103" s="60" t="s">
        <v>254</v>
      </c>
      <c r="C103" s="52"/>
      <c r="D103" s="53">
        <v>100</v>
      </c>
      <c r="E103" s="53">
        <v>100</v>
      </c>
      <c r="F103" s="54">
        <f t="shared" si="1"/>
        <v>0</v>
      </c>
    </row>
    <row r="104" spans="1:6" x14ac:dyDescent="0.2">
      <c r="A104" s="51"/>
      <c r="B104" s="60" t="s">
        <v>255</v>
      </c>
      <c r="C104" s="52"/>
      <c r="D104" s="53">
        <v>200</v>
      </c>
      <c r="E104" s="53">
        <v>200</v>
      </c>
      <c r="F104" s="54">
        <f t="shared" si="1"/>
        <v>0</v>
      </c>
    </row>
    <row r="105" spans="1:6" x14ac:dyDescent="0.2">
      <c r="A105" s="51"/>
      <c r="B105" s="60" t="s">
        <v>256</v>
      </c>
      <c r="C105" s="52"/>
      <c r="D105" s="53">
        <v>200</v>
      </c>
      <c r="E105" s="53">
        <v>200</v>
      </c>
      <c r="F105" s="54">
        <f t="shared" si="1"/>
        <v>0</v>
      </c>
    </row>
    <row r="106" spans="1:6" x14ac:dyDescent="0.2">
      <c r="A106" s="51"/>
      <c r="B106" s="60" t="s">
        <v>257</v>
      </c>
      <c r="C106" s="52"/>
      <c r="D106" s="53">
        <v>200</v>
      </c>
      <c r="E106" s="53">
        <v>200</v>
      </c>
      <c r="F106" s="54">
        <f t="shared" si="1"/>
        <v>0</v>
      </c>
    </row>
    <row r="107" spans="1:6" x14ac:dyDescent="0.2">
      <c r="A107" s="51"/>
      <c r="B107" s="60" t="s">
        <v>258</v>
      </c>
      <c r="C107" s="52"/>
      <c r="D107" s="53">
        <v>100</v>
      </c>
      <c r="E107" s="53">
        <v>100</v>
      </c>
      <c r="F107" s="54">
        <f t="shared" si="1"/>
        <v>0</v>
      </c>
    </row>
    <row r="108" spans="1:6" x14ac:dyDescent="0.2">
      <c r="A108" s="51"/>
      <c r="B108" s="60" t="s">
        <v>259</v>
      </c>
      <c r="C108" s="52"/>
      <c r="D108" s="53">
        <v>200</v>
      </c>
      <c r="E108" s="53">
        <v>200</v>
      </c>
      <c r="F108" s="54">
        <f t="shared" si="1"/>
        <v>0</v>
      </c>
    </row>
    <row r="109" spans="1:6" x14ac:dyDescent="0.2">
      <c r="A109" s="55" t="s">
        <v>260</v>
      </c>
      <c r="B109" s="56"/>
      <c r="C109" s="57">
        <v>6450</v>
      </c>
      <c r="D109" s="58">
        <f>SUM(D110:D116)</f>
        <v>7900</v>
      </c>
      <c r="E109" s="58">
        <f>SUM(E110:E116)</f>
        <v>7900</v>
      </c>
      <c r="F109" s="59">
        <f t="shared" si="1"/>
        <v>0</v>
      </c>
    </row>
    <row r="110" spans="1:6" x14ac:dyDescent="0.2">
      <c r="A110" s="51"/>
      <c r="B110" s="60" t="s">
        <v>261</v>
      </c>
      <c r="C110" s="52"/>
      <c r="D110" s="53">
        <v>5775</v>
      </c>
      <c r="E110" s="53">
        <v>5775</v>
      </c>
      <c r="F110" s="54">
        <f t="shared" si="1"/>
        <v>0</v>
      </c>
    </row>
    <row r="111" spans="1:6" x14ac:dyDescent="0.2">
      <c r="A111" s="51"/>
      <c r="B111" s="60" t="s">
        <v>262</v>
      </c>
      <c r="C111" s="52"/>
      <c r="D111" s="53">
        <v>925</v>
      </c>
      <c r="E111" s="53">
        <v>925</v>
      </c>
      <c r="F111" s="54">
        <f t="shared" si="1"/>
        <v>0</v>
      </c>
    </row>
    <row r="112" spans="1:6" x14ac:dyDescent="0.2">
      <c r="A112" s="51"/>
      <c r="B112" s="60" t="s">
        <v>263</v>
      </c>
      <c r="C112" s="52"/>
      <c r="D112" s="53">
        <v>50</v>
      </c>
      <c r="E112" s="53">
        <v>50</v>
      </c>
      <c r="F112" s="54">
        <f t="shared" si="1"/>
        <v>0</v>
      </c>
    </row>
    <row r="113" spans="1:6" x14ac:dyDescent="0.2">
      <c r="A113" s="51"/>
      <c r="B113" s="60" t="s">
        <v>264</v>
      </c>
      <c r="C113" s="52"/>
      <c r="D113" s="53">
        <v>690</v>
      </c>
      <c r="E113" s="53">
        <v>690</v>
      </c>
      <c r="F113" s="54">
        <f t="shared" si="1"/>
        <v>0</v>
      </c>
    </row>
    <row r="114" spans="1:6" x14ac:dyDescent="0.2">
      <c r="A114" s="51"/>
      <c r="B114" s="60" t="s">
        <v>265</v>
      </c>
      <c r="C114" s="52"/>
      <c r="D114" s="53">
        <v>250</v>
      </c>
      <c r="E114" s="53">
        <v>250</v>
      </c>
      <c r="F114" s="54">
        <f t="shared" si="1"/>
        <v>0</v>
      </c>
    </row>
    <row r="115" spans="1:6" x14ac:dyDescent="0.2">
      <c r="A115" s="51"/>
      <c r="B115" s="60" t="s">
        <v>266</v>
      </c>
      <c r="C115" s="52"/>
      <c r="D115" s="53">
        <v>10</v>
      </c>
      <c r="E115" s="53">
        <v>10</v>
      </c>
      <c r="F115" s="54">
        <f t="shared" si="1"/>
        <v>0</v>
      </c>
    </row>
    <row r="116" spans="1:6" x14ac:dyDescent="0.2">
      <c r="A116" s="51"/>
      <c r="B116" s="60" t="s">
        <v>267</v>
      </c>
      <c r="C116" s="52"/>
      <c r="D116" s="53">
        <v>200</v>
      </c>
      <c r="E116" s="53">
        <v>200</v>
      </c>
      <c r="F116" s="54">
        <f t="shared" si="1"/>
        <v>0</v>
      </c>
    </row>
    <row r="117" spans="1:6" x14ac:dyDescent="0.2">
      <c r="A117" s="55" t="s">
        <v>268</v>
      </c>
      <c r="B117" s="56"/>
      <c r="C117" s="57">
        <v>6728.4</v>
      </c>
      <c r="D117" s="58">
        <f>SUM(D118:D120)</f>
        <v>1399.82</v>
      </c>
      <c r="E117" s="58">
        <f>SUM(E118:E121)</f>
        <v>7030.08</v>
      </c>
      <c r="F117" s="59">
        <f t="shared" si="1"/>
        <v>5630.26</v>
      </c>
    </row>
    <row r="118" spans="1:6" x14ac:dyDescent="0.2">
      <c r="A118" s="51"/>
      <c r="B118" s="88" t="s">
        <v>269</v>
      </c>
      <c r="C118" s="52"/>
      <c r="D118" s="53">
        <v>101.04</v>
      </c>
      <c r="E118" s="53">
        <v>101.04</v>
      </c>
      <c r="F118" s="54">
        <f t="shared" si="1"/>
        <v>0</v>
      </c>
    </row>
    <row r="119" spans="1:6" x14ac:dyDescent="0.2">
      <c r="A119" s="89"/>
      <c r="B119" s="88" t="s">
        <v>270</v>
      </c>
      <c r="C119" s="90"/>
      <c r="D119" s="91">
        <v>93.55</v>
      </c>
      <c r="E119" s="91">
        <v>93.55</v>
      </c>
      <c r="F119" s="92">
        <f t="shared" si="1"/>
        <v>0</v>
      </c>
    </row>
    <row r="120" spans="1:6" x14ac:dyDescent="0.2">
      <c r="A120" s="51"/>
      <c r="B120" s="88" t="s">
        <v>172</v>
      </c>
      <c r="C120" s="90"/>
      <c r="D120" s="91">
        <v>1205.23</v>
      </c>
      <c r="E120" s="91">
        <v>1205.23</v>
      </c>
      <c r="F120" s="92">
        <f t="shared" si="1"/>
        <v>0</v>
      </c>
    </row>
    <row r="121" spans="1:6" x14ac:dyDescent="0.2">
      <c r="A121" s="51"/>
      <c r="B121" s="49" t="s">
        <v>242</v>
      </c>
      <c r="C121" s="52"/>
      <c r="D121" s="53"/>
      <c r="E121" s="53">
        <v>5630.26</v>
      </c>
      <c r="F121" s="54"/>
    </row>
    <row r="122" spans="1:6" x14ac:dyDescent="0.2">
      <c r="A122" s="93" t="s">
        <v>271</v>
      </c>
      <c r="B122" s="94"/>
      <c r="C122" s="95">
        <v>11700</v>
      </c>
      <c r="D122" s="96">
        <v>5800</v>
      </c>
      <c r="E122" s="96">
        <f>SUM(E123:E127)</f>
        <v>12580</v>
      </c>
      <c r="F122" s="97">
        <f t="shared" si="1"/>
        <v>6780</v>
      </c>
    </row>
    <row r="123" spans="1:6" x14ac:dyDescent="0.2">
      <c r="A123" s="51"/>
      <c r="B123" s="98" t="s">
        <v>272</v>
      </c>
      <c r="C123" s="90"/>
      <c r="D123" s="91">
        <v>3120</v>
      </c>
      <c r="E123" s="91">
        <v>3120</v>
      </c>
      <c r="F123" s="92">
        <f t="shared" si="1"/>
        <v>0</v>
      </c>
    </row>
    <row r="124" spans="1:6" x14ac:dyDescent="0.2">
      <c r="A124" s="51"/>
      <c r="B124" s="98" t="s">
        <v>273</v>
      </c>
      <c r="C124" s="90"/>
      <c r="D124" s="91">
        <v>1580</v>
      </c>
      <c r="E124" s="91">
        <v>1580</v>
      </c>
      <c r="F124" s="92">
        <f t="shared" si="1"/>
        <v>0</v>
      </c>
    </row>
    <row r="125" spans="1:6" x14ac:dyDescent="0.2">
      <c r="A125" s="51"/>
      <c r="B125" s="98" t="s">
        <v>274</v>
      </c>
      <c r="C125" s="90"/>
      <c r="D125" s="91">
        <v>600</v>
      </c>
      <c r="E125" s="91">
        <v>600</v>
      </c>
      <c r="F125" s="92">
        <f t="shared" si="1"/>
        <v>0</v>
      </c>
    </row>
    <row r="126" spans="1:6" x14ac:dyDescent="0.2">
      <c r="A126" s="51"/>
      <c r="B126" s="98" t="s">
        <v>275</v>
      </c>
      <c r="C126" s="90"/>
      <c r="D126" s="91">
        <v>500</v>
      </c>
      <c r="E126" s="91">
        <v>500</v>
      </c>
      <c r="F126" s="92">
        <f t="shared" si="1"/>
        <v>0</v>
      </c>
    </row>
    <row r="127" spans="1:6" x14ac:dyDescent="0.2">
      <c r="A127" s="51"/>
      <c r="B127" s="60" t="s">
        <v>242</v>
      </c>
      <c r="C127" s="52"/>
      <c r="D127" s="53"/>
      <c r="E127" s="53">
        <v>6780</v>
      </c>
      <c r="F127" s="54"/>
    </row>
    <row r="128" spans="1:6" x14ac:dyDescent="0.2">
      <c r="A128" s="93" t="s">
        <v>276</v>
      </c>
      <c r="B128" s="94"/>
      <c r="C128" s="95">
        <v>3170</v>
      </c>
      <c r="D128" s="96">
        <f>SUM(D129:D138)</f>
        <v>7117</v>
      </c>
      <c r="E128" s="99">
        <f>SUM(E129:E139)</f>
        <v>8792</v>
      </c>
      <c r="F128" s="97">
        <f t="shared" si="1"/>
        <v>1675</v>
      </c>
    </row>
    <row r="129" spans="1:6" x14ac:dyDescent="0.2">
      <c r="A129" s="51"/>
      <c r="B129" s="100" t="s">
        <v>277</v>
      </c>
      <c r="C129" s="90"/>
      <c r="D129" s="91">
        <v>1200</v>
      </c>
      <c r="E129" s="91">
        <v>1200</v>
      </c>
      <c r="F129" s="92">
        <f t="shared" si="1"/>
        <v>0</v>
      </c>
    </row>
    <row r="130" spans="1:6" x14ac:dyDescent="0.2">
      <c r="A130" s="51"/>
      <c r="B130" s="100" t="s">
        <v>278</v>
      </c>
      <c r="C130" s="90"/>
      <c r="D130" s="91">
        <v>192</v>
      </c>
      <c r="E130" s="91">
        <v>192</v>
      </c>
      <c r="F130" s="92">
        <f t="shared" si="1"/>
        <v>0</v>
      </c>
    </row>
    <row r="131" spans="1:6" x14ac:dyDescent="0.2">
      <c r="A131" s="51"/>
      <c r="B131" s="98" t="s">
        <v>279</v>
      </c>
      <c r="C131" s="90"/>
      <c r="D131" s="91">
        <v>250</v>
      </c>
      <c r="E131" s="91">
        <v>250</v>
      </c>
      <c r="F131" s="92">
        <f t="shared" si="1"/>
        <v>0</v>
      </c>
    </row>
    <row r="132" spans="1:6" x14ac:dyDescent="0.2">
      <c r="A132" s="51"/>
      <c r="B132" s="100" t="s">
        <v>280</v>
      </c>
      <c r="C132" s="90"/>
      <c r="D132" s="91">
        <f>4775+700</f>
        <v>5475</v>
      </c>
      <c r="E132" s="91">
        <v>4775</v>
      </c>
      <c r="F132" s="92">
        <f t="shared" si="1"/>
        <v>-700</v>
      </c>
    </row>
    <row r="133" spans="1:6" x14ac:dyDescent="0.2">
      <c r="A133" s="51"/>
      <c r="B133" s="100" t="s">
        <v>281</v>
      </c>
      <c r="C133" s="90"/>
      <c r="D133" s="91"/>
      <c r="E133" s="91">
        <v>130</v>
      </c>
      <c r="F133" s="92">
        <f t="shared" si="1"/>
        <v>130</v>
      </c>
    </row>
    <row r="134" spans="1:6" x14ac:dyDescent="0.2">
      <c r="A134" s="51"/>
      <c r="B134" s="100" t="s">
        <v>282</v>
      </c>
      <c r="C134" s="90"/>
      <c r="D134" s="91"/>
      <c r="E134" s="91">
        <v>130</v>
      </c>
      <c r="F134" s="92">
        <f t="shared" si="1"/>
        <v>130</v>
      </c>
    </row>
    <row r="135" spans="1:6" x14ac:dyDescent="0.2">
      <c r="A135" s="51"/>
      <c r="B135" s="100" t="s">
        <v>283</v>
      </c>
      <c r="C135" s="90"/>
      <c r="D135" s="91"/>
      <c r="E135" s="91">
        <v>130</v>
      </c>
      <c r="F135" s="92">
        <f t="shared" ref="F135:F195" si="2">E135-D135</f>
        <v>130</v>
      </c>
    </row>
    <row r="136" spans="1:6" x14ac:dyDescent="0.2">
      <c r="A136" s="51"/>
      <c r="B136" s="100" t="s">
        <v>284</v>
      </c>
      <c r="C136" s="90"/>
      <c r="D136" s="91"/>
      <c r="E136" s="91">
        <v>130</v>
      </c>
      <c r="F136" s="92">
        <f t="shared" si="2"/>
        <v>130</v>
      </c>
    </row>
    <row r="137" spans="1:6" x14ac:dyDescent="0.2">
      <c r="A137" s="51"/>
      <c r="B137" s="100" t="s">
        <v>285</v>
      </c>
      <c r="C137" s="90"/>
      <c r="D137" s="91"/>
      <c r="E137" s="91">
        <v>130</v>
      </c>
      <c r="F137" s="92">
        <f t="shared" si="2"/>
        <v>130</v>
      </c>
    </row>
    <row r="138" spans="1:6" x14ac:dyDescent="0.2">
      <c r="A138" s="51"/>
      <c r="B138" s="100" t="s">
        <v>286</v>
      </c>
      <c r="C138" s="90"/>
      <c r="D138" s="91"/>
      <c r="E138" s="91">
        <v>225</v>
      </c>
      <c r="F138" s="92">
        <f t="shared" si="2"/>
        <v>225</v>
      </c>
    </row>
    <row r="139" spans="1:6" x14ac:dyDescent="0.2">
      <c r="A139" s="51"/>
      <c r="B139" s="100" t="s">
        <v>242</v>
      </c>
      <c r="C139" s="52"/>
      <c r="D139" s="53"/>
      <c r="E139" s="53">
        <v>1500</v>
      </c>
      <c r="F139" s="54">
        <f t="shared" si="2"/>
        <v>1500</v>
      </c>
    </row>
    <row r="140" spans="1:6" x14ac:dyDescent="0.2">
      <c r="A140" s="93" t="s">
        <v>287</v>
      </c>
      <c r="B140" s="94"/>
      <c r="C140" s="95">
        <v>7330</v>
      </c>
      <c r="D140" s="96">
        <f>SUM(D141:D143)</f>
        <v>3830</v>
      </c>
      <c r="E140" s="96">
        <f>SUM(E141:E143)</f>
        <v>3830</v>
      </c>
      <c r="F140" s="97">
        <f t="shared" si="2"/>
        <v>0</v>
      </c>
    </row>
    <row r="141" spans="1:6" x14ac:dyDescent="0.2">
      <c r="A141" s="51"/>
      <c r="B141" s="101" t="s">
        <v>288</v>
      </c>
      <c r="C141" s="90"/>
      <c r="D141" s="91">
        <v>3080</v>
      </c>
      <c r="E141" s="91">
        <v>3080</v>
      </c>
      <c r="F141" s="92">
        <f t="shared" si="2"/>
        <v>0</v>
      </c>
    </row>
    <row r="142" spans="1:6" x14ac:dyDescent="0.2">
      <c r="A142" s="51"/>
      <c r="B142" s="101" t="s">
        <v>289</v>
      </c>
      <c r="C142" s="90"/>
      <c r="D142" s="91">
        <v>250</v>
      </c>
      <c r="E142" s="91">
        <v>250</v>
      </c>
      <c r="F142" s="92">
        <f t="shared" si="2"/>
        <v>0</v>
      </c>
    </row>
    <row r="143" spans="1:6" x14ac:dyDescent="0.2">
      <c r="A143" s="51"/>
      <c r="B143" s="101" t="s">
        <v>290</v>
      </c>
      <c r="C143" s="90"/>
      <c r="D143" s="91">
        <v>500</v>
      </c>
      <c r="E143" s="91">
        <v>500</v>
      </c>
      <c r="F143" s="92">
        <f t="shared" si="2"/>
        <v>0</v>
      </c>
    </row>
    <row r="144" spans="1:6" x14ac:dyDescent="0.2">
      <c r="A144" s="93" t="s">
        <v>291</v>
      </c>
      <c r="B144" s="94"/>
      <c r="C144" s="95">
        <v>745</v>
      </c>
      <c r="D144" s="96">
        <f>SUM(D145:D148)</f>
        <v>418.46000000000004</v>
      </c>
      <c r="E144" s="96">
        <f>SUM(E145:E148)</f>
        <v>418.46000000000004</v>
      </c>
      <c r="F144" s="97">
        <f t="shared" si="2"/>
        <v>0</v>
      </c>
    </row>
    <row r="145" spans="1:6" x14ac:dyDescent="0.2">
      <c r="A145" s="51"/>
      <c r="B145" s="98" t="s">
        <v>292</v>
      </c>
      <c r="C145" s="90"/>
      <c r="D145" s="91">
        <v>245.44</v>
      </c>
      <c r="E145" s="91">
        <v>245.44</v>
      </c>
      <c r="F145" s="92">
        <f t="shared" si="2"/>
        <v>0</v>
      </c>
    </row>
    <row r="146" spans="1:6" x14ac:dyDescent="0.2">
      <c r="A146" s="51"/>
      <c r="B146" s="98" t="s">
        <v>293</v>
      </c>
      <c r="C146" s="90"/>
      <c r="D146" s="91">
        <v>50.08</v>
      </c>
      <c r="E146" s="91">
        <v>50.08</v>
      </c>
      <c r="F146" s="92">
        <f t="shared" si="2"/>
        <v>0</v>
      </c>
    </row>
    <row r="147" spans="1:6" x14ac:dyDescent="0.2">
      <c r="A147" s="51"/>
      <c r="B147" s="98" t="s">
        <v>294</v>
      </c>
      <c r="C147" s="90"/>
      <c r="D147" s="91">
        <v>61.47</v>
      </c>
      <c r="E147" s="91">
        <v>61.47</v>
      </c>
      <c r="F147" s="92">
        <f t="shared" si="2"/>
        <v>0</v>
      </c>
    </row>
    <row r="148" spans="1:6" x14ac:dyDescent="0.2">
      <c r="A148" s="51"/>
      <c r="B148" s="98" t="s">
        <v>295</v>
      </c>
      <c r="C148" s="90"/>
      <c r="D148" s="91">
        <v>61.47</v>
      </c>
      <c r="E148" s="91">
        <v>61.47</v>
      </c>
      <c r="F148" s="92">
        <f t="shared" si="2"/>
        <v>0</v>
      </c>
    </row>
    <row r="149" spans="1:6" x14ac:dyDescent="0.2">
      <c r="A149" s="93" t="s">
        <v>296</v>
      </c>
      <c r="B149" s="94"/>
      <c r="C149" s="95">
        <v>1993.2</v>
      </c>
      <c r="D149" s="96">
        <f>SUM(D150:D156)</f>
        <v>2510</v>
      </c>
      <c r="E149" s="96">
        <f>SUM(E150:E156)</f>
        <v>2510</v>
      </c>
      <c r="F149" s="97">
        <f t="shared" si="2"/>
        <v>0</v>
      </c>
    </row>
    <row r="150" spans="1:6" x14ac:dyDescent="0.2">
      <c r="A150" s="51"/>
      <c r="B150" s="98" t="s">
        <v>297</v>
      </c>
      <c r="C150" s="90"/>
      <c r="D150" s="91">
        <v>300</v>
      </c>
      <c r="E150" s="91">
        <v>300</v>
      </c>
      <c r="F150" s="92">
        <f t="shared" si="2"/>
        <v>0</v>
      </c>
    </row>
    <row r="151" spans="1:6" x14ac:dyDescent="0.2">
      <c r="A151" s="51"/>
      <c r="B151" s="98" t="s">
        <v>6</v>
      </c>
      <c r="C151" s="90"/>
      <c r="D151" s="91">
        <v>375</v>
      </c>
      <c r="E151" s="91">
        <v>375</v>
      </c>
      <c r="F151" s="92">
        <f t="shared" si="2"/>
        <v>0</v>
      </c>
    </row>
    <row r="152" spans="1:6" x14ac:dyDescent="0.2">
      <c r="A152" s="51"/>
      <c r="B152" s="98" t="s">
        <v>172</v>
      </c>
      <c r="C152" s="90"/>
      <c r="D152" s="91">
        <v>360</v>
      </c>
      <c r="E152" s="91">
        <v>360</v>
      </c>
      <c r="F152" s="92">
        <f t="shared" si="2"/>
        <v>0</v>
      </c>
    </row>
    <row r="153" spans="1:6" x14ac:dyDescent="0.2">
      <c r="A153" s="51"/>
      <c r="B153" s="98" t="s">
        <v>298</v>
      </c>
      <c r="C153" s="90"/>
      <c r="D153" s="91">
        <v>1000</v>
      </c>
      <c r="E153" s="91">
        <v>1000</v>
      </c>
      <c r="F153" s="92">
        <f t="shared" si="2"/>
        <v>0</v>
      </c>
    </row>
    <row r="154" spans="1:6" x14ac:dyDescent="0.2">
      <c r="A154" s="51"/>
      <c r="B154" s="98" t="s">
        <v>299</v>
      </c>
      <c r="C154" s="90"/>
      <c r="D154" s="91">
        <v>125</v>
      </c>
      <c r="E154" s="91">
        <v>125</v>
      </c>
      <c r="F154" s="92">
        <f t="shared" si="2"/>
        <v>0</v>
      </c>
    </row>
    <row r="155" spans="1:6" x14ac:dyDescent="0.2">
      <c r="A155" s="51"/>
      <c r="B155" s="98" t="s">
        <v>300</v>
      </c>
      <c r="C155" s="90"/>
      <c r="D155" s="91">
        <v>250</v>
      </c>
      <c r="E155" s="91">
        <v>250</v>
      </c>
      <c r="F155" s="92">
        <f t="shared" si="2"/>
        <v>0</v>
      </c>
    </row>
    <row r="156" spans="1:6" x14ac:dyDescent="0.2">
      <c r="A156" s="51"/>
      <c r="B156" s="98" t="s">
        <v>301</v>
      </c>
      <c r="C156" s="90"/>
      <c r="D156" s="91">
        <v>100</v>
      </c>
      <c r="E156" s="91">
        <v>100</v>
      </c>
      <c r="F156" s="92">
        <f t="shared" si="2"/>
        <v>0</v>
      </c>
    </row>
    <row r="157" spans="1:6" x14ac:dyDescent="0.2">
      <c r="A157" s="93" t="s">
        <v>302</v>
      </c>
      <c r="B157" s="94"/>
      <c r="C157" s="95">
        <v>1888</v>
      </c>
      <c r="D157" s="96">
        <f>SUM(D158:D159)</f>
        <v>2100</v>
      </c>
      <c r="E157" s="96">
        <f>SUM(E158:E159)</f>
        <v>2100</v>
      </c>
      <c r="F157" s="97">
        <f t="shared" si="2"/>
        <v>0</v>
      </c>
    </row>
    <row r="158" spans="1:6" x14ac:dyDescent="0.2">
      <c r="A158" s="51"/>
      <c r="B158" s="98" t="s">
        <v>303</v>
      </c>
      <c r="C158" s="90"/>
      <c r="D158" s="91">
        <v>1490</v>
      </c>
      <c r="E158" s="91">
        <v>1490</v>
      </c>
      <c r="F158" s="92">
        <f t="shared" si="2"/>
        <v>0</v>
      </c>
    </row>
    <row r="159" spans="1:6" x14ac:dyDescent="0.2">
      <c r="A159" s="51"/>
      <c r="B159" s="98" t="s">
        <v>304</v>
      </c>
      <c r="C159" s="90"/>
      <c r="D159" s="91">
        <v>610</v>
      </c>
      <c r="E159" s="91">
        <v>610</v>
      </c>
      <c r="F159" s="92">
        <f t="shared" si="2"/>
        <v>0</v>
      </c>
    </row>
    <row r="160" spans="1:6" x14ac:dyDescent="0.2">
      <c r="A160" s="93" t="s">
        <v>305</v>
      </c>
      <c r="B160" s="94"/>
      <c r="C160" s="95"/>
      <c r="D160" s="96">
        <f>SUM(D161:D171)*0.9</f>
        <v>4005</v>
      </c>
      <c r="E160" s="99">
        <f>SUM(E161:E171)*0.9</f>
        <v>4005</v>
      </c>
      <c r="F160" s="97">
        <f t="shared" si="2"/>
        <v>0</v>
      </c>
    </row>
    <row r="161" spans="1:6" x14ac:dyDescent="0.2">
      <c r="A161" s="102" t="s">
        <v>306</v>
      </c>
      <c r="B161" s="98" t="s">
        <v>307</v>
      </c>
      <c r="C161" s="90"/>
      <c r="D161" s="91">
        <v>1275</v>
      </c>
      <c r="E161" s="91">
        <v>1275</v>
      </c>
      <c r="F161" s="92">
        <f t="shared" si="2"/>
        <v>0</v>
      </c>
    </row>
    <row r="162" spans="1:6" x14ac:dyDescent="0.2">
      <c r="A162" s="51"/>
      <c r="B162" s="98" t="s">
        <v>308</v>
      </c>
      <c r="C162" s="90"/>
      <c r="D162" s="91">
        <v>945</v>
      </c>
      <c r="E162" s="91">
        <v>945</v>
      </c>
      <c r="F162" s="92">
        <f t="shared" si="2"/>
        <v>0</v>
      </c>
    </row>
    <row r="163" spans="1:6" x14ac:dyDescent="0.2">
      <c r="A163" s="51"/>
      <c r="B163" s="98" t="s">
        <v>309</v>
      </c>
      <c r="C163" s="90"/>
      <c r="D163" s="91">
        <v>705</v>
      </c>
      <c r="E163" s="91">
        <v>705</v>
      </c>
      <c r="F163" s="92">
        <f t="shared" si="2"/>
        <v>0</v>
      </c>
    </row>
    <row r="164" spans="1:6" x14ac:dyDescent="0.2">
      <c r="A164" s="51"/>
      <c r="B164" s="98" t="s">
        <v>310</v>
      </c>
      <c r="C164" s="90"/>
      <c r="D164" s="91">
        <v>730</v>
      </c>
      <c r="E164" s="91">
        <v>730</v>
      </c>
      <c r="F164" s="92">
        <f t="shared" si="2"/>
        <v>0</v>
      </c>
    </row>
    <row r="165" spans="1:6" x14ac:dyDescent="0.2">
      <c r="A165" s="51"/>
      <c r="B165" s="98" t="s">
        <v>311</v>
      </c>
      <c r="C165" s="90"/>
      <c r="D165" s="91">
        <v>115</v>
      </c>
      <c r="E165" s="91">
        <v>115</v>
      </c>
      <c r="F165" s="92">
        <f t="shared" si="2"/>
        <v>0</v>
      </c>
    </row>
    <row r="166" spans="1:6" x14ac:dyDescent="0.2">
      <c r="A166" s="51"/>
      <c r="B166" s="98" t="s">
        <v>185</v>
      </c>
      <c r="C166" s="90"/>
      <c r="D166" s="91">
        <v>420</v>
      </c>
      <c r="E166" s="91">
        <v>420</v>
      </c>
      <c r="F166" s="92">
        <f t="shared" si="2"/>
        <v>0</v>
      </c>
    </row>
    <row r="167" spans="1:6" x14ac:dyDescent="0.2">
      <c r="A167" s="51"/>
      <c r="B167" s="98" t="s">
        <v>312</v>
      </c>
      <c r="C167" s="90"/>
      <c r="D167" s="91">
        <v>60</v>
      </c>
      <c r="E167" s="91">
        <v>60</v>
      </c>
      <c r="F167" s="92">
        <f t="shared" si="2"/>
        <v>0</v>
      </c>
    </row>
    <row r="168" spans="1:6" x14ac:dyDescent="0.2">
      <c r="A168" s="51"/>
      <c r="B168" s="98" t="s">
        <v>313</v>
      </c>
      <c r="C168" s="90"/>
      <c r="D168" s="91">
        <v>70</v>
      </c>
      <c r="E168" s="91">
        <v>70</v>
      </c>
      <c r="F168" s="92">
        <f t="shared" si="2"/>
        <v>0</v>
      </c>
    </row>
    <row r="169" spans="1:6" x14ac:dyDescent="0.2">
      <c r="A169" s="51"/>
      <c r="B169" s="98" t="s">
        <v>314</v>
      </c>
      <c r="C169" s="90"/>
      <c r="D169" s="91">
        <v>30</v>
      </c>
      <c r="E169" s="91">
        <v>30</v>
      </c>
      <c r="F169" s="92">
        <f t="shared" si="2"/>
        <v>0</v>
      </c>
    </row>
    <row r="170" spans="1:6" x14ac:dyDescent="0.2">
      <c r="A170" s="51"/>
      <c r="B170" s="98" t="s">
        <v>315</v>
      </c>
      <c r="C170" s="90"/>
      <c r="D170" s="91">
        <v>20</v>
      </c>
      <c r="E170" s="91">
        <v>20</v>
      </c>
      <c r="F170" s="92">
        <f t="shared" si="2"/>
        <v>0</v>
      </c>
    </row>
    <row r="171" spans="1:6" x14ac:dyDescent="0.2">
      <c r="A171" s="51"/>
      <c r="B171" s="98" t="s">
        <v>316</v>
      </c>
      <c r="C171" s="90"/>
      <c r="D171" s="91">
        <v>80</v>
      </c>
      <c r="E171" s="91">
        <v>80</v>
      </c>
      <c r="F171" s="92">
        <f t="shared" si="2"/>
        <v>0</v>
      </c>
    </row>
    <row r="172" spans="1:6" x14ac:dyDescent="0.2">
      <c r="A172" s="93" t="s">
        <v>317</v>
      </c>
      <c r="B172" s="94"/>
      <c r="C172" s="95">
        <v>168400</v>
      </c>
      <c r="D172" s="96">
        <f>SUM(D173:D185)</f>
        <v>168400</v>
      </c>
      <c r="E172" s="96">
        <f>SUM(E173:E185)</f>
        <v>168400</v>
      </c>
      <c r="F172" s="97">
        <f t="shared" si="2"/>
        <v>0</v>
      </c>
    </row>
    <row r="173" spans="1:6" x14ac:dyDescent="0.2">
      <c r="A173" s="51"/>
      <c r="B173" s="98" t="s">
        <v>318</v>
      </c>
      <c r="C173" s="90"/>
      <c r="D173" s="91">
        <v>8300</v>
      </c>
      <c r="E173" s="91">
        <v>8300</v>
      </c>
      <c r="F173" s="92">
        <f t="shared" si="2"/>
        <v>0</v>
      </c>
    </row>
    <row r="174" spans="1:6" x14ac:dyDescent="0.2">
      <c r="A174" s="51"/>
      <c r="B174" s="98" t="s">
        <v>319</v>
      </c>
      <c r="C174" s="90"/>
      <c r="D174" s="91">
        <v>16000</v>
      </c>
      <c r="E174" s="91">
        <v>16000</v>
      </c>
      <c r="F174" s="92">
        <f t="shared" si="2"/>
        <v>0</v>
      </c>
    </row>
    <row r="175" spans="1:6" x14ac:dyDescent="0.2">
      <c r="A175" s="51"/>
      <c r="B175" s="98" t="s">
        <v>320</v>
      </c>
      <c r="C175" s="90"/>
      <c r="D175" s="91">
        <v>13000</v>
      </c>
      <c r="E175" s="91">
        <v>13000</v>
      </c>
      <c r="F175" s="92">
        <f t="shared" si="2"/>
        <v>0</v>
      </c>
    </row>
    <row r="176" spans="1:6" x14ac:dyDescent="0.2">
      <c r="A176" s="51"/>
      <c r="B176" s="98" t="s">
        <v>321</v>
      </c>
      <c r="C176" s="90"/>
      <c r="D176" s="91">
        <v>8000</v>
      </c>
      <c r="E176" s="91">
        <v>8000</v>
      </c>
      <c r="F176" s="92">
        <f t="shared" si="2"/>
        <v>0</v>
      </c>
    </row>
    <row r="177" spans="1:6" x14ac:dyDescent="0.2">
      <c r="A177" s="51"/>
      <c r="B177" s="98" t="s">
        <v>322</v>
      </c>
      <c r="C177" s="90"/>
      <c r="D177" s="91">
        <v>12000</v>
      </c>
      <c r="E177" s="91">
        <v>12000</v>
      </c>
      <c r="F177" s="92">
        <f t="shared" si="2"/>
        <v>0</v>
      </c>
    </row>
    <row r="178" spans="1:6" x14ac:dyDescent="0.2">
      <c r="A178" s="51"/>
      <c r="B178" s="98" t="s">
        <v>323</v>
      </c>
      <c r="C178" s="90"/>
      <c r="D178" s="91">
        <v>4900</v>
      </c>
      <c r="E178" s="91">
        <v>4900</v>
      </c>
      <c r="F178" s="92">
        <f t="shared" si="2"/>
        <v>0</v>
      </c>
    </row>
    <row r="179" spans="1:6" x14ac:dyDescent="0.2">
      <c r="A179" s="51"/>
      <c r="B179" s="98" t="s">
        <v>324</v>
      </c>
      <c r="C179" s="90"/>
      <c r="D179" s="91">
        <v>16500</v>
      </c>
      <c r="E179" s="91">
        <v>16500</v>
      </c>
      <c r="F179" s="92">
        <f t="shared" si="2"/>
        <v>0</v>
      </c>
    </row>
    <row r="180" spans="1:6" x14ac:dyDescent="0.2">
      <c r="A180" s="51"/>
      <c r="B180" s="98" t="s">
        <v>325</v>
      </c>
      <c r="C180" s="90"/>
      <c r="D180" s="91">
        <v>39000</v>
      </c>
      <c r="E180" s="91">
        <v>39000</v>
      </c>
      <c r="F180" s="92">
        <f t="shared" si="2"/>
        <v>0</v>
      </c>
    </row>
    <row r="181" spans="1:6" x14ac:dyDescent="0.2">
      <c r="A181" s="51"/>
      <c r="B181" s="98" t="s">
        <v>326</v>
      </c>
      <c r="D181" s="91">
        <v>10000</v>
      </c>
      <c r="E181" s="91">
        <v>10000</v>
      </c>
      <c r="F181" s="92">
        <f t="shared" si="2"/>
        <v>0</v>
      </c>
    </row>
    <row r="182" spans="1:6" x14ac:dyDescent="0.2">
      <c r="A182" s="51"/>
      <c r="B182" s="98" t="s">
        <v>327</v>
      </c>
      <c r="C182" s="90"/>
      <c r="D182" s="91">
        <v>10000</v>
      </c>
      <c r="E182" s="91">
        <v>10000</v>
      </c>
      <c r="F182" s="92">
        <f t="shared" si="2"/>
        <v>0</v>
      </c>
    </row>
    <row r="183" spans="1:6" x14ac:dyDescent="0.2">
      <c r="A183" s="51"/>
      <c r="B183" s="98" t="s">
        <v>328</v>
      </c>
      <c r="C183" s="90"/>
      <c r="D183" s="91">
        <v>7700</v>
      </c>
      <c r="E183" s="91">
        <v>7700</v>
      </c>
      <c r="F183" s="92">
        <f t="shared" si="2"/>
        <v>0</v>
      </c>
    </row>
    <row r="184" spans="1:6" x14ac:dyDescent="0.2">
      <c r="A184" s="51"/>
      <c r="B184" s="98" t="s">
        <v>329</v>
      </c>
      <c r="C184" s="90"/>
      <c r="D184" s="91">
        <v>12000</v>
      </c>
      <c r="E184" s="91">
        <v>12000</v>
      </c>
      <c r="F184" s="92">
        <f t="shared" si="2"/>
        <v>0</v>
      </c>
    </row>
    <row r="185" spans="1:6" x14ac:dyDescent="0.2">
      <c r="A185" s="51"/>
      <c r="B185" s="98" t="s">
        <v>330</v>
      </c>
      <c r="C185" s="90"/>
      <c r="D185" s="91">
        <v>11000</v>
      </c>
      <c r="E185" s="91">
        <v>11000</v>
      </c>
      <c r="F185" s="92">
        <f t="shared" si="2"/>
        <v>0</v>
      </c>
    </row>
    <row r="186" spans="1:6" x14ac:dyDescent="0.2">
      <c r="A186" s="93" t="s">
        <v>331</v>
      </c>
      <c r="B186" s="94"/>
      <c r="C186" s="95">
        <v>37750</v>
      </c>
      <c r="D186" s="96">
        <f>SUM(D187:D191)</f>
        <v>36000</v>
      </c>
      <c r="E186" s="96">
        <f>SUM(E187:E191)</f>
        <v>30076</v>
      </c>
      <c r="F186" s="96">
        <f t="shared" si="2"/>
        <v>-5924</v>
      </c>
    </row>
    <row r="187" spans="1:6" x14ac:dyDescent="0.2">
      <c r="A187" s="51"/>
      <c r="B187" s="98" t="s">
        <v>332</v>
      </c>
      <c r="C187" s="90"/>
      <c r="D187" s="91">
        <v>29424</v>
      </c>
      <c r="E187" s="91">
        <v>23500</v>
      </c>
      <c r="F187" s="92">
        <f t="shared" si="2"/>
        <v>-5924</v>
      </c>
    </row>
    <row r="188" spans="1:6" x14ac:dyDescent="0.2">
      <c r="A188" s="51"/>
      <c r="B188" s="98" t="s">
        <v>333</v>
      </c>
      <c r="C188" s="90"/>
      <c r="D188" s="91">
        <v>1797</v>
      </c>
      <c r="E188" s="91">
        <v>1797</v>
      </c>
      <c r="F188" s="92">
        <f t="shared" si="2"/>
        <v>0</v>
      </c>
    </row>
    <row r="189" spans="1:6" x14ac:dyDescent="0.2">
      <c r="A189" s="51"/>
      <c r="B189" s="98" t="s">
        <v>334</v>
      </c>
      <c r="C189" s="90"/>
      <c r="D189" s="91">
        <v>1600.7</v>
      </c>
      <c r="E189" s="91">
        <v>1600.7</v>
      </c>
      <c r="F189" s="92">
        <f t="shared" si="2"/>
        <v>0</v>
      </c>
    </row>
    <row r="190" spans="1:6" x14ac:dyDescent="0.2">
      <c r="A190" s="51"/>
      <c r="B190" s="98" t="s">
        <v>185</v>
      </c>
      <c r="C190" s="90"/>
      <c r="D190" s="91">
        <v>1920</v>
      </c>
      <c r="E190" s="91">
        <v>1920</v>
      </c>
      <c r="F190" s="92">
        <f t="shared" si="2"/>
        <v>0</v>
      </c>
    </row>
    <row r="191" spans="1:6" x14ac:dyDescent="0.2">
      <c r="A191" s="51"/>
      <c r="B191" s="98" t="s">
        <v>335</v>
      </c>
      <c r="C191" s="90"/>
      <c r="D191" s="91">
        <v>1258.3</v>
      </c>
      <c r="E191" s="91">
        <v>1258.3</v>
      </c>
      <c r="F191" s="92">
        <f t="shared" si="2"/>
        <v>0</v>
      </c>
    </row>
    <row r="192" spans="1:6" x14ac:dyDescent="0.2">
      <c r="A192" s="93" t="s">
        <v>336</v>
      </c>
      <c r="B192" s="94"/>
      <c r="C192" s="95">
        <v>1460</v>
      </c>
      <c r="D192" s="96">
        <f>SUM(D193:D197)</f>
        <v>2645</v>
      </c>
      <c r="E192" s="96">
        <f>SUM(E193:E197)</f>
        <v>2645</v>
      </c>
      <c r="F192" s="97">
        <f t="shared" si="2"/>
        <v>0</v>
      </c>
    </row>
    <row r="193" spans="1:6" x14ac:dyDescent="0.2">
      <c r="A193" s="51"/>
      <c r="B193" s="98" t="s">
        <v>337</v>
      </c>
      <c r="C193" s="90"/>
      <c r="D193" s="91">
        <v>600</v>
      </c>
      <c r="E193" s="91">
        <v>600</v>
      </c>
      <c r="F193" s="92">
        <f t="shared" si="2"/>
        <v>0</v>
      </c>
    </row>
    <row r="194" spans="1:6" x14ac:dyDescent="0.2">
      <c r="A194" s="51"/>
      <c r="B194" s="98" t="s">
        <v>338</v>
      </c>
      <c r="C194" s="90"/>
      <c r="D194" s="91">
        <v>200</v>
      </c>
      <c r="E194" s="91">
        <v>200</v>
      </c>
      <c r="F194" s="92">
        <f t="shared" si="2"/>
        <v>0</v>
      </c>
    </row>
    <row r="195" spans="1:6" x14ac:dyDescent="0.2">
      <c r="A195" s="51"/>
      <c r="B195" s="98" t="s">
        <v>172</v>
      </c>
      <c r="C195" s="90"/>
      <c r="D195" s="91">
        <v>1095</v>
      </c>
      <c r="E195" s="91">
        <v>1095</v>
      </c>
      <c r="F195" s="92">
        <f t="shared" si="2"/>
        <v>0</v>
      </c>
    </row>
    <row r="196" spans="1:6" x14ac:dyDescent="0.2">
      <c r="A196" s="51"/>
      <c r="B196" s="98" t="s">
        <v>339</v>
      </c>
      <c r="C196" s="90"/>
      <c r="D196" s="91">
        <v>150</v>
      </c>
      <c r="E196" s="91">
        <v>150</v>
      </c>
      <c r="F196" s="92">
        <f t="shared" ref="F196:F262" si="3">E196-D196</f>
        <v>0</v>
      </c>
    </row>
    <row r="197" spans="1:6" x14ac:dyDescent="0.2">
      <c r="A197" s="51"/>
      <c r="B197" s="98" t="s">
        <v>340</v>
      </c>
      <c r="C197" s="90"/>
      <c r="D197" s="91">
        <v>600</v>
      </c>
      <c r="E197" s="91">
        <v>600</v>
      </c>
      <c r="F197" s="92">
        <f t="shared" si="3"/>
        <v>0</v>
      </c>
    </row>
    <row r="198" spans="1:6" x14ac:dyDescent="0.2">
      <c r="A198" s="93" t="s">
        <v>341</v>
      </c>
      <c r="B198" s="94"/>
      <c r="C198" s="95">
        <v>0.01</v>
      </c>
      <c r="D198" s="96">
        <f>SUM(D199:D204)</f>
        <v>20000</v>
      </c>
      <c r="E198" s="96">
        <f>SUM(E199:E204)</f>
        <v>20000</v>
      </c>
      <c r="F198" s="97">
        <f t="shared" si="3"/>
        <v>0</v>
      </c>
    </row>
    <row r="199" spans="1:6" x14ac:dyDescent="0.2">
      <c r="A199" s="51"/>
      <c r="B199" s="98" t="s">
        <v>342</v>
      </c>
      <c r="C199" s="90"/>
      <c r="D199" s="91">
        <v>1200</v>
      </c>
      <c r="E199" s="91">
        <v>1200</v>
      </c>
      <c r="F199" s="92">
        <f t="shared" si="3"/>
        <v>0</v>
      </c>
    </row>
    <row r="200" spans="1:6" x14ac:dyDescent="0.2">
      <c r="A200" s="51"/>
      <c r="B200" s="40" t="s">
        <v>343</v>
      </c>
      <c r="C200" s="90"/>
      <c r="D200" s="91">
        <v>720</v>
      </c>
      <c r="E200" s="91">
        <v>720</v>
      </c>
      <c r="F200" s="92">
        <f t="shared" si="3"/>
        <v>0</v>
      </c>
    </row>
    <row r="201" spans="1:6" x14ac:dyDescent="0.2">
      <c r="A201" s="51"/>
      <c r="B201" s="98" t="s">
        <v>344</v>
      </c>
      <c r="C201" s="90"/>
      <c r="D201" s="91">
        <v>8356.89</v>
      </c>
      <c r="E201" s="91">
        <v>8356.89</v>
      </c>
      <c r="F201" s="92">
        <f t="shared" si="3"/>
        <v>0</v>
      </c>
    </row>
    <row r="202" spans="1:6" x14ac:dyDescent="0.2">
      <c r="A202" s="51"/>
      <c r="B202" s="98" t="s">
        <v>345</v>
      </c>
      <c r="C202" s="90"/>
      <c r="D202" s="91">
        <v>300</v>
      </c>
      <c r="E202" s="91">
        <v>300</v>
      </c>
      <c r="F202" s="92">
        <f t="shared" si="3"/>
        <v>0</v>
      </c>
    </row>
    <row r="203" spans="1:6" x14ac:dyDescent="0.2">
      <c r="A203" s="51"/>
      <c r="B203" s="98" t="s">
        <v>346</v>
      </c>
      <c r="C203" s="90"/>
      <c r="D203" s="91">
        <v>1810</v>
      </c>
      <c r="E203" s="91">
        <v>1810</v>
      </c>
      <c r="F203" s="92">
        <f t="shared" si="3"/>
        <v>0</v>
      </c>
    </row>
    <row r="204" spans="1:6" x14ac:dyDescent="0.2">
      <c r="A204" s="51"/>
      <c r="B204" s="98" t="s">
        <v>347</v>
      </c>
      <c r="C204" s="90"/>
      <c r="D204" s="91">
        <v>7613.11</v>
      </c>
      <c r="E204" s="91">
        <v>7613.11</v>
      </c>
      <c r="F204" s="92">
        <f t="shared" si="3"/>
        <v>0</v>
      </c>
    </row>
    <row r="205" spans="1:6" x14ac:dyDescent="0.2">
      <c r="A205" s="93" t="s">
        <v>348</v>
      </c>
      <c r="B205" s="94"/>
      <c r="C205" s="95">
        <v>30359.8</v>
      </c>
      <c r="D205" s="96">
        <v>30000</v>
      </c>
      <c r="E205" s="96">
        <f>SUM(E206:E207)</f>
        <v>30540</v>
      </c>
      <c r="F205" s="97">
        <f t="shared" si="3"/>
        <v>540</v>
      </c>
    </row>
    <row r="206" spans="1:6" x14ac:dyDescent="0.2">
      <c r="A206" s="87"/>
      <c r="B206" s="62" t="s">
        <v>349</v>
      </c>
      <c r="C206" s="63"/>
      <c r="D206" s="64">
        <v>30000</v>
      </c>
      <c r="E206" s="64">
        <v>30000</v>
      </c>
      <c r="F206" s="65">
        <f t="shared" si="3"/>
        <v>0</v>
      </c>
    </row>
    <row r="207" spans="1:6" x14ac:dyDescent="0.2">
      <c r="A207" s="87"/>
      <c r="B207" s="62" t="s">
        <v>242</v>
      </c>
      <c r="C207" s="63"/>
      <c r="D207" s="64"/>
      <c r="E207" s="64">
        <v>540</v>
      </c>
      <c r="F207" s="65"/>
    </row>
    <row r="208" spans="1:6" x14ac:dyDescent="0.2">
      <c r="A208" s="93" t="s">
        <v>350</v>
      </c>
      <c r="B208" s="94"/>
      <c r="C208" s="95">
        <v>5540</v>
      </c>
      <c r="D208" s="96">
        <v>5000</v>
      </c>
      <c r="E208" s="96">
        <v>5000</v>
      </c>
      <c r="F208" s="97">
        <f t="shared" si="3"/>
        <v>0</v>
      </c>
    </row>
    <row r="209" spans="1:6" x14ac:dyDescent="0.2">
      <c r="A209" s="51"/>
      <c r="B209" s="98" t="s">
        <v>351</v>
      </c>
      <c r="C209" s="90"/>
      <c r="D209" s="91">
        <v>2400</v>
      </c>
      <c r="E209" s="91">
        <v>2400</v>
      </c>
      <c r="F209" s="92">
        <f t="shared" si="3"/>
        <v>0</v>
      </c>
    </row>
    <row r="210" spans="1:6" x14ac:dyDescent="0.2">
      <c r="A210" s="51"/>
      <c r="B210" s="98" t="s">
        <v>352</v>
      </c>
      <c r="C210" s="90"/>
      <c r="D210" s="91">
        <v>1175</v>
      </c>
      <c r="E210" s="91">
        <v>1175</v>
      </c>
      <c r="F210" s="92">
        <f t="shared" si="3"/>
        <v>0</v>
      </c>
    </row>
    <row r="211" spans="1:6" x14ac:dyDescent="0.2">
      <c r="A211" s="51"/>
      <c r="B211" s="98" t="s">
        <v>264</v>
      </c>
      <c r="C211" s="90"/>
      <c r="D211" s="91">
        <v>400</v>
      </c>
      <c r="E211" s="91">
        <v>400</v>
      </c>
      <c r="F211" s="92">
        <f t="shared" si="3"/>
        <v>0</v>
      </c>
    </row>
    <row r="212" spans="1:6" x14ac:dyDescent="0.2">
      <c r="A212" s="51"/>
      <c r="B212" s="98" t="s">
        <v>353</v>
      </c>
      <c r="C212" s="90"/>
      <c r="D212" s="91">
        <v>400</v>
      </c>
      <c r="E212" s="91">
        <v>400</v>
      </c>
      <c r="F212" s="92">
        <f t="shared" si="3"/>
        <v>0</v>
      </c>
    </row>
    <row r="213" spans="1:6" x14ac:dyDescent="0.2">
      <c r="A213" s="51"/>
      <c r="B213" s="37" t="s">
        <v>354</v>
      </c>
      <c r="C213" s="90"/>
      <c r="D213" s="91">
        <v>625</v>
      </c>
      <c r="E213" s="91">
        <v>625</v>
      </c>
      <c r="F213" s="92">
        <f t="shared" si="3"/>
        <v>0</v>
      </c>
    </row>
    <row r="214" spans="1:6" x14ac:dyDescent="0.2">
      <c r="A214" s="93" t="s">
        <v>355</v>
      </c>
      <c r="B214" s="94"/>
      <c r="C214" s="95">
        <v>7160</v>
      </c>
      <c r="D214" s="96">
        <f>SUM(D215:D218)</f>
        <v>3450</v>
      </c>
      <c r="E214" s="96">
        <f>SUM(E215:E222)</f>
        <v>6030</v>
      </c>
      <c r="F214" s="97">
        <f t="shared" si="3"/>
        <v>2580</v>
      </c>
    </row>
    <row r="215" spans="1:6" x14ac:dyDescent="0.2">
      <c r="A215" s="51"/>
      <c r="B215" s="98" t="s">
        <v>356</v>
      </c>
      <c r="C215" s="90"/>
      <c r="D215" s="91">
        <v>700</v>
      </c>
      <c r="E215" s="91">
        <v>700</v>
      </c>
      <c r="F215" s="92">
        <f t="shared" si="3"/>
        <v>0</v>
      </c>
    </row>
    <row r="216" spans="1:6" x14ac:dyDescent="0.2">
      <c r="A216" s="51"/>
      <c r="B216" s="98" t="s">
        <v>357</v>
      </c>
      <c r="C216" s="90"/>
      <c r="D216" s="91">
        <v>300</v>
      </c>
      <c r="E216" s="91">
        <v>300</v>
      </c>
      <c r="F216" s="92">
        <f t="shared" si="3"/>
        <v>0</v>
      </c>
    </row>
    <row r="217" spans="1:6" x14ac:dyDescent="0.2">
      <c r="A217" s="51"/>
      <c r="B217" s="98" t="s">
        <v>358</v>
      </c>
      <c r="C217" s="90"/>
      <c r="D217" s="91">
        <v>950</v>
      </c>
      <c r="E217" s="91">
        <v>950</v>
      </c>
      <c r="F217" s="92">
        <f t="shared" si="3"/>
        <v>0</v>
      </c>
    </row>
    <row r="218" spans="1:6" x14ac:dyDescent="0.2">
      <c r="A218" s="51"/>
      <c r="B218" s="98" t="s">
        <v>359</v>
      </c>
      <c r="C218" s="90"/>
      <c r="D218" s="91">
        <v>1500</v>
      </c>
      <c r="E218" s="91">
        <v>1500</v>
      </c>
      <c r="F218" s="92">
        <f t="shared" si="3"/>
        <v>0</v>
      </c>
    </row>
    <row r="219" spans="1:6" x14ac:dyDescent="0.2">
      <c r="A219" s="51"/>
      <c r="B219" s="98" t="s">
        <v>360</v>
      </c>
      <c r="C219" s="90"/>
      <c r="D219" s="91"/>
      <c r="E219" s="91">
        <v>260</v>
      </c>
      <c r="F219" s="92">
        <f t="shared" si="3"/>
        <v>260</v>
      </c>
    </row>
    <row r="220" spans="1:6" x14ac:dyDescent="0.2">
      <c r="A220" s="51"/>
      <c r="B220" s="98" t="s">
        <v>361</v>
      </c>
      <c r="C220" s="90"/>
      <c r="D220" s="91"/>
      <c r="E220" s="91">
        <v>70</v>
      </c>
      <c r="F220" s="92">
        <f t="shared" si="3"/>
        <v>70</v>
      </c>
    </row>
    <row r="221" spans="1:6" x14ac:dyDescent="0.2">
      <c r="A221" s="51"/>
      <c r="B221" s="98" t="s">
        <v>362</v>
      </c>
      <c r="C221" s="90"/>
      <c r="D221" s="91"/>
      <c r="E221" s="91">
        <v>550</v>
      </c>
      <c r="F221" s="92">
        <f t="shared" si="3"/>
        <v>550</v>
      </c>
    </row>
    <row r="222" spans="1:6" x14ac:dyDescent="0.2">
      <c r="A222" s="51"/>
      <c r="B222" s="60" t="s">
        <v>242</v>
      </c>
      <c r="C222" s="52"/>
      <c r="D222" s="53"/>
      <c r="E222" s="53">
        <v>1700</v>
      </c>
      <c r="F222" s="54">
        <f t="shared" si="3"/>
        <v>1700</v>
      </c>
    </row>
    <row r="223" spans="1:6" x14ac:dyDescent="0.2">
      <c r="A223" s="93" t="s">
        <v>363</v>
      </c>
      <c r="B223" s="94"/>
      <c r="C223" s="95">
        <v>2240</v>
      </c>
      <c r="D223" s="96">
        <f>SUM(D224:D228)</f>
        <v>2700</v>
      </c>
      <c r="E223" s="96">
        <f>SUM(E224:E228)</f>
        <v>2700</v>
      </c>
      <c r="F223" s="97">
        <f t="shared" si="3"/>
        <v>0</v>
      </c>
    </row>
    <row r="224" spans="1:6" x14ac:dyDescent="0.2">
      <c r="A224" s="51"/>
      <c r="B224" s="98" t="s">
        <v>364</v>
      </c>
      <c r="C224" s="90"/>
      <c r="D224" s="91">
        <v>260</v>
      </c>
      <c r="E224" s="91">
        <v>260</v>
      </c>
      <c r="F224" s="92">
        <f t="shared" si="3"/>
        <v>0</v>
      </c>
    </row>
    <row r="225" spans="1:6" x14ac:dyDescent="0.2">
      <c r="A225" s="51"/>
      <c r="B225" s="98" t="s">
        <v>365</v>
      </c>
      <c r="C225" s="90"/>
      <c r="D225" s="91">
        <v>500</v>
      </c>
      <c r="E225" s="91">
        <v>500</v>
      </c>
      <c r="F225" s="92">
        <f t="shared" si="3"/>
        <v>0</v>
      </c>
    </row>
    <row r="226" spans="1:6" x14ac:dyDescent="0.2">
      <c r="A226" s="51"/>
      <c r="B226" s="98" t="s">
        <v>366</v>
      </c>
      <c r="C226" s="90"/>
      <c r="D226" s="91">
        <v>1390</v>
      </c>
      <c r="E226" s="91">
        <v>1390</v>
      </c>
      <c r="F226" s="92">
        <f t="shared" si="3"/>
        <v>0</v>
      </c>
    </row>
    <row r="227" spans="1:6" x14ac:dyDescent="0.2">
      <c r="A227" s="51"/>
      <c r="B227" s="98" t="s">
        <v>367</v>
      </c>
      <c r="C227" s="90"/>
      <c r="D227" s="91">
        <v>360</v>
      </c>
      <c r="E227" s="91">
        <v>360</v>
      </c>
      <c r="F227" s="92">
        <f t="shared" si="3"/>
        <v>0</v>
      </c>
    </row>
    <row r="228" spans="1:6" x14ac:dyDescent="0.2">
      <c r="A228" s="51"/>
      <c r="B228" s="98" t="s">
        <v>368</v>
      </c>
      <c r="C228" s="90"/>
      <c r="D228" s="91">
        <v>190</v>
      </c>
      <c r="E228" s="91">
        <v>190</v>
      </c>
      <c r="F228" s="92">
        <f t="shared" si="3"/>
        <v>0</v>
      </c>
    </row>
    <row r="229" spans="1:6" x14ac:dyDescent="0.2">
      <c r="A229" s="93" t="s">
        <v>369</v>
      </c>
      <c r="B229" s="94"/>
      <c r="C229" s="95">
        <v>1460</v>
      </c>
      <c r="D229" s="96">
        <f>SUM(D230:D233)</f>
        <v>1475</v>
      </c>
      <c r="E229" s="96">
        <f>SUM(E230:E233)</f>
        <v>1475</v>
      </c>
      <c r="F229" s="97">
        <f t="shared" si="3"/>
        <v>0</v>
      </c>
    </row>
    <row r="230" spans="1:6" x14ac:dyDescent="0.2">
      <c r="A230" s="51"/>
      <c r="B230" s="98" t="s">
        <v>370</v>
      </c>
      <c r="C230" s="90"/>
      <c r="D230" s="91">
        <v>300</v>
      </c>
      <c r="E230" s="91">
        <v>300</v>
      </c>
      <c r="F230" s="92">
        <f t="shared" si="3"/>
        <v>0</v>
      </c>
    </row>
    <row r="231" spans="1:6" x14ac:dyDescent="0.2">
      <c r="A231" s="51"/>
      <c r="B231" s="98" t="s">
        <v>371</v>
      </c>
      <c r="C231" s="90"/>
      <c r="D231" s="91">
        <v>100</v>
      </c>
      <c r="E231" s="91">
        <v>100</v>
      </c>
      <c r="F231" s="92">
        <f t="shared" si="3"/>
        <v>0</v>
      </c>
    </row>
    <row r="232" spans="1:6" x14ac:dyDescent="0.2">
      <c r="A232" s="51"/>
      <c r="B232" s="98" t="s">
        <v>372</v>
      </c>
      <c r="C232" s="90"/>
      <c r="D232" s="91">
        <v>75</v>
      </c>
      <c r="E232" s="91">
        <v>75</v>
      </c>
      <c r="F232" s="92">
        <f t="shared" si="3"/>
        <v>0</v>
      </c>
    </row>
    <row r="233" spans="1:6" x14ac:dyDescent="0.2">
      <c r="A233" s="51"/>
      <c r="B233" s="98" t="s">
        <v>373</v>
      </c>
      <c r="C233" s="90"/>
      <c r="D233" s="91">
        <v>1000</v>
      </c>
      <c r="E233" s="91">
        <v>1000</v>
      </c>
      <c r="F233" s="92">
        <f t="shared" si="3"/>
        <v>0</v>
      </c>
    </row>
    <row r="234" spans="1:6" x14ac:dyDescent="0.2">
      <c r="A234" s="93" t="s">
        <v>374</v>
      </c>
      <c r="B234" s="94"/>
      <c r="C234" s="95">
        <v>6920</v>
      </c>
      <c r="D234" s="96">
        <f>SUM(D235:D237)</f>
        <v>2023.1</v>
      </c>
      <c r="E234" s="96">
        <f>SUM(E235:E237)</f>
        <v>7023.1</v>
      </c>
      <c r="F234" s="97">
        <f t="shared" si="3"/>
        <v>5000</v>
      </c>
    </row>
    <row r="235" spans="1:6" x14ac:dyDescent="0.2">
      <c r="A235" s="51"/>
      <c r="B235" s="98" t="s">
        <v>375</v>
      </c>
      <c r="C235" s="90"/>
      <c r="D235" s="91">
        <v>1423.1</v>
      </c>
      <c r="E235" s="91">
        <v>1423.1</v>
      </c>
      <c r="F235" s="92">
        <f t="shared" si="3"/>
        <v>0</v>
      </c>
    </row>
    <row r="236" spans="1:6" x14ac:dyDescent="0.2">
      <c r="A236" s="51"/>
      <c r="B236" s="60" t="s">
        <v>376</v>
      </c>
      <c r="C236" s="52"/>
      <c r="D236" s="53">
        <v>600</v>
      </c>
      <c r="E236" s="53">
        <v>600</v>
      </c>
      <c r="F236" s="54">
        <f t="shared" si="3"/>
        <v>0</v>
      </c>
    </row>
    <row r="237" spans="1:6" x14ac:dyDescent="0.2">
      <c r="A237" s="51"/>
      <c r="B237" s="98" t="s">
        <v>242</v>
      </c>
      <c r="C237" s="90"/>
      <c r="D237" s="91"/>
      <c r="E237" s="91">
        <v>5000</v>
      </c>
      <c r="F237" s="92">
        <f t="shared" si="3"/>
        <v>5000</v>
      </c>
    </row>
    <row r="238" spans="1:6" x14ac:dyDescent="0.2">
      <c r="A238" s="93" t="s">
        <v>377</v>
      </c>
      <c r="B238" s="94"/>
      <c r="C238" s="95">
        <v>6000</v>
      </c>
      <c r="D238" s="96">
        <f>SUM(D239:D243)</f>
        <v>7000</v>
      </c>
      <c r="E238" s="96">
        <v>7000</v>
      </c>
      <c r="F238" s="97">
        <f t="shared" si="3"/>
        <v>0</v>
      </c>
    </row>
    <row r="239" spans="1:6" x14ac:dyDescent="0.2">
      <c r="A239" s="51"/>
      <c r="B239" s="98" t="s">
        <v>378</v>
      </c>
      <c r="C239" s="90"/>
      <c r="D239" s="91">
        <v>2375</v>
      </c>
      <c r="E239" s="91">
        <v>2375</v>
      </c>
      <c r="F239" s="92">
        <f t="shared" si="3"/>
        <v>0</v>
      </c>
    </row>
    <row r="240" spans="1:6" x14ac:dyDescent="0.2">
      <c r="A240" s="51"/>
      <c r="B240" s="98" t="s">
        <v>379</v>
      </c>
      <c r="C240" s="90"/>
      <c r="D240" s="91">
        <v>1100</v>
      </c>
      <c r="E240" s="91">
        <v>1100</v>
      </c>
      <c r="F240" s="92">
        <f t="shared" si="3"/>
        <v>0</v>
      </c>
    </row>
    <row r="241" spans="1:6" x14ac:dyDescent="0.2">
      <c r="A241" s="51"/>
      <c r="B241" s="98" t="s">
        <v>313</v>
      </c>
      <c r="C241" s="90"/>
      <c r="D241" s="91">
        <v>44.98</v>
      </c>
      <c r="E241" s="91">
        <v>44.98</v>
      </c>
      <c r="F241" s="92">
        <f t="shared" si="3"/>
        <v>0</v>
      </c>
    </row>
    <row r="242" spans="1:6" x14ac:dyDescent="0.2">
      <c r="A242" s="51"/>
      <c r="B242" s="98" t="s">
        <v>380</v>
      </c>
      <c r="C242" s="90"/>
      <c r="D242" s="91">
        <v>2351</v>
      </c>
      <c r="E242" s="91">
        <v>2351</v>
      </c>
      <c r="F242" s="92">
        <f t="shared" si="3"/>
        <v>0</v>
      </c>
    </row>
    <row r="243" spans="1:6" x14ac:dyDescent="0.2">
      <c r="A243" s="51"/>
      <c r="B243" s="98" t="s">
        <v>381</v>
      </c>
      <c r="C243" s="90"/>
      <c r="D243" s="91">
        <v>1129.02</v>
      </c>
      <c r="E243" s="91">
        <v>1129.02</v>
      </c>
      <c r="F243" s="92">
        <f t="shared" si="3"/>
        <v>0</v>
      </c>
    </row>
    <row r="244" spans="1:6" x14ac:dyDescent="0.2">
      <c r="A244" s="93" t="s">
        <v>382</v>
      </c>
      <c r="B244" s="94"/>
      <c r="C244" s="95">
        <v>8205</v>
      </c>
      <c r="D244" s="96">
        <f>SUM(D245:D258)</f>
        <v>10500</v>
      </c>
      <c r="E244" s="96">
        <f>SUM(E245:E258)</f>
        <v>10500</v>
      </c>
      <c r="F244" s="97">
        <f t="shared" si="3"/>
        <v>0</v>
      </c>
    </row>
    <row r="245" spans="1:6" x14ac:dyDescent="0.2">
      <c r="A245" s="51"/>
      <c r="B245" s="98" t="s">
        <v>383</v>
      </c>
      <c r="C245" s="90"/>
      <c r="D245" s="91">
        <v>250</v>
      </c>
      <c r="E245" s="91">
        <v>250</v>
      </c>
      <c r="F245" s="92">
        <f t="shared" si="3"/>
        <v>0</v>
      </c>
    </row>
    <row r="246" spans="1:6" x14ac:dyDescent="0.2">
      <c r="A246" s="51"/>
      <c r="B246" s="98" t="s">
        <v>384</v>
      </c>
      <c r="C246" s="90"/>
      <c r="D246" s="91">
        <v>250</v>
      </c>
      <c r="E246" s="91">
        <v>250</v>
      </c>
      <c r="F246" s="92">
        <f t="shared" si="3"/>
        <v>0</v>
      </c>
    </row>
    <row r="247" spans="1:6" x14ac:dyDescent="0.2">
      <c r="A247" s="51"/>
      <c r="B247" s="98" t="s">
        <v>385</v>
      </c>
      <c r="C247" s="90"/>
      <c r="D247" s="91">
        <v>250</v>
      </c>
      <c r="E247" s="91">
        <v>250</v>
      </c>
      <c r="F247" s="92">
        <f t="shared" si="3"/>
        <v>0</v>
      </c>
    </row>
    <row r="248" spans="1:6" x14ac:dyDescent="0.2">
      <c r="A248" s="51"/>
      <c r="B248" s="98" t="s">
        <v>386</v>
      </c>
      <c r="C248" s="90"/>
      <c r="D248" s="91">
        <v>2650</v>
      </c>
      <c r="E248" s="91">
        <v>2650</v>
      </c>
      <c r="F248" s="92">
        <f t="shared" si="3"/>
        <v>0</v>
      </c>
    </row>
    <row r="249" spans="1:6" x14ac:dyDescent="0.2">
      <c r="A249" s="51"/>
      <c r="B249" s="98" t="s">
        <v>387</v>
      </c>
      <c r="C249" s="90"/>
      <c r="D249" s="91">
        <v>500</v>
      </c>
      <c r="E249" s="91">
        <v>500</v>
      </c>
      <c r="F249" s="92">
        <f t="shared" si="3"/>
        <v>0</v>
      </c>
    </row>
    <row r="250" spans="1:6" x14ac:dyDescent="0.2">
      <c r="A250" s="51"/>
      <c r="B250" s="98" t="s">
        <v>388</v>
      </c>
      <c r="C250" s="90"/>
      <c r="D250" s="91">
        <v>1400</v>
      </c>
      <c r="E250" s="91">
        <v>1400</v>
      </c>
      <c r="F250" s="92">
        <f t="shared" si="3"/>
        <v>0</v>
      </c>
    </row>
    <row r="251" spans="1:6" x14ac:dyDescent="0.2">
      <c r="A251" s="51"/>
      <c r="B251" s="98" t="s">
        <v>389</v>
      </c>
      <c r="C251" s="90"/>
      <c r="D251" s="91">
        <v>1100</v>
      </c>
      <c r="E251" s="91">
        <v>1100</v>
      </c>
      <c r="F251" s="92">
        <f t="shared" si="3"/>
        <v>0</v>
      </c>
    </row>
    <row r="252" spans="1:6" x14ac:dyDescent="0.2">
      <c r="A252" s="51"/>
      <c r="B252" s="98" t="s">
        <v>390</v>
      </c>
      <c r="C252" s="90"/>
      <c r="D252" s="91">
        <v>1400</v>
      </c>
      <c r="E252" s="91">
        <v>1400</v>
      </c>
      <c r="F252" s="92">
        <f t="shared" si="3"/>
        <v>0</v>
      </c>
    </row>
    <row r="253" spans="1:6" x14ac:dyDescent="0.2">
      <c r="A253" s="51"/>
      <c r="B253" s="98" t="s">
        <v>391</v>
      </c>
      <c r="C253" s="90"/>
      <c r="D253" s="91">
        <v>200</v>
      </c>
      <c r="E253" s="91">
        <v>200</v>
      </c>
      <c r="F253" s="92">
        <f t="shared" si="3"/>
        <v>0</v>
      </c>
    </row>
    <row r="254" spans="1:6" x14ac:dyDescent="0.2">
      <c r="A254" s="51"/>
      <c r="B254" s="98" t="s">
        <v>262</v>
      </c>
      <c r="C254" s="90"/>
      <c r="D254" s="91">
        <v>1200</v>
      </c>
      <c r="E254" s="91">
        <v>1200</v>
      </c>
      <c r="F254" s="92">
        <f t="shared" si="3"/>
        <v>0</v>
      </c>
    </row>
    <row r="255" spans="1:6" x14ac:dyDescent="0.2">
      <c r="A255" s="51"/>
      <c r="B255" s="98" t="s">
        <v>392</v>
      </c>
      <c r="C255" s="90"/>
      <c r="D255" s="91">
        <v>250</v>
      </c>
      <c r="E255" s="91">
        <v>250</v>
      </c>
      <c r="F255" s="92">
        <f t="shared" si="3"/>
        <v>0</v>
      </c>
    </row>
    <row r="256" spans="1:6" x14ac:dyDescent="0.2">
      <c r="A256" s="51"/>
      <c r="B256" s="98" t="s">
        <v>393</v>
      </c>
      <c r="C256" s="90"/>
      <c r="D256" s="91">
        <v>250</v>
      </c>
      <c r="E256" s="91">
        <v>250</v>
      </c>
      <c r="F256" s="92">
        <f t="shared" si="3"/>
        <v>0</v>
      </c>
    </row>
    <row r="257" spans="1:6" x14ac:dyDescent="0.2">
      <c r="A257" s="51"/>
      <c r="B257" s="98" t="s">
        <v>394</v>
      </c>
      <c r="C257" s="90"/>
      <c r="D257" s="91">
        <v>300</v>
      </c>
      <c r="E257" s="91">
        <v>300</v>
      </c>
      <c r="F257" s="92">
        <f t="shared" si="3"/>
        <v>0</v>
      </c>
    </row>
    <row r="258" spans="1:6" x14ac:dyDescent="0.2">
      <c r="A258" s="51"/>
      <c r="B258" s="98" t="s">
        <v>395</v>
      </c>
      <c r="C258" s="90"/>
      <c r="D258" s="91">
        <v>500</v>
      </c>
      <c r="E258" s="91">
        <v>500</v>
      </c>
      <c r="F258" s="92">
        <f t="shared" si="3"/>
        <v>0</v>
      </c>
    </row>
    <row r="259" spans="1:6" x14ac:dyDescent="0.2">
      <c r="A259" s="93" t="s">
        <v>396</v>
      </c>
      <c r="B259" s="94"/>
      <c r="C259" s="95">
        <v>9226.99</v>
      </c>
      <c r="D259" s="96">
        <f>SUM(D260:D263)</f>
        <v>11000</v>
      </c>
      <c r="E259" s="96">
        <f>SUM(E260:E263)</f>
        <v>11000</v>
      </c>
      <c r="F259" s="97">
        <f t="shared" si="3"/>
        <v>0</v>
      </c>
    </row>
    <row r="260" spans="1:6" x14ac:dyDescent="0.2">
      <c r="A260" s="51"/>
      <c r="B260" s="98" t="s">
        <v>397</v>
      </c>
      <c r="C260" s="90"/>
      <c r="D260" s="91">
        <v>1775</v>
      </c>
      <c r="E260" s="91">
        <v>1775</v>
      </c>
      <c r="F260" s="92">
        <f t="shared" si="3"/>
        <v>0</v>
      </c>
    </row>
    <row r="261" spans="1:6" x14ac:dyDescent="0.2">
      <c r="A261" s="51"/>
      <c r="B261" s="98" t="s">
        <v>398</v>
      </c>
      <c r="C261" s="90"/>
      <c r="D261" s="91">
        <v>1200</v>
      </c>
      <c r="E261" s="91">
        <v>1200</v>
      </c>
      <c r="F261" s="92">
        <f t="shared" si="3"/>
        <v>0</v>
      </c>
    </row>
    <row r="262" spans="1:6" x14ac:dyDescent="0.2">
      <c r="A262" s="51"/>
      <c r="B262" s="98" t="s">
        <v>399</v>
      </c>
      <c r="C262" s="90"/>
      <c r="D262" s="91">
        <v>8000</v>
      </c>
      <c r="E262" s="91">
        <v>8000</v>
      </c>
      <c r="F262" s="92">
        <f t="shared" si="3"/>
        <v>0</v>
      </c>
    </row>
    <row r="263" spans="1:6" x14ac:dyDescent="0.2">
      <c r="A263" s="51"/>
      <c r="B263" s="98" t="s">
        <v>400</v>
      </c>
      <c r="C263" s="90"/>
      <c r="D263" s="91">
        <v>25</v>
      </c>
      <c r="E263" s="91">
        <v>25</v>
      </c>
      <c r="F263" s="92">
        <f t="shared" ref="F263:F354" si="4">E263-D263</f>
        <v>0</v>
      </c>
    </row>
    <row r="264" spans="1:6" x14ac:dyDescent="0.2">
      <c r="A264" s="93" t="s">
        <v>401</v>
      </c>
      <c r="B264" s="94"/>
      <c r="C264" s="95">
        <v>73853</v>
      </c>
      <c r="D264" s="96">
        <f>SUM(D265:D271)</f>
        <v>74653</v>
      </c>
      <c r="E264" s="96">
        <f>SUM(E265:E271)</f>
        <v>74653</v>
      </c>
      <c r="F264" s="97">
        <f t="shared" si="4"/>
        <v>0</v>
      </c>
    </row>
    <row r="265" spans="1:6" x14ac:dyDescent="0.2">
      <c r="A265" s="51"/>
      <c r="B265" s="98" t="s">
        <v>402</v>
      </c>
      <c r="C265" s="90"/>
      <c r="D265" s="91">
        <v>1850</v>
      </c>
      <c r="E265" s="91">
        <v>1850</v>
      </c>
      <c r="F265" s="92">
        <f t="shared" si="4"/>
        <v>0</v>
      </c>
    </row>
    <row r="266" spans="1:6" x14ac:dyDescent="0.2">
      <c r="A266" s="51"/>
      <c r="B266" s="98" t="s">
        <v>403</v>
      </c>
      <c r="C266" s="90"/>
      <c r="D266" s="91">
        <v>2048</v>
      </c>
      <c r="E266" s="91">
        <v>2048</v>
      </c>
      <c r="F266" s="92">
        <f t="shared" si="4"/>
        <v>0</v>
      </c>
    </row>
    <row r="267" spans="1:6" x14ac:dyDescent="0.2">
      <c r="A267" s="51"/>
      <c r="B267" s="98" t="s">
        <v>404</v>
      </c>
      <c r="C267" s="90"/>
      <c r="D267" s="91">
        <v>9925</v>
      </c>
      <c r="E267" s="91">
        <v>9925</v>
      </c>
      <c r="F267" s="92">
        <f t="shared" si="4"/>
        <v>0</v>
      </c>
    </row>
    <row r="268" spans="1:6" x14ac:dyDescent="0.2">
      <c r="A268" s="51"/>
      <c r="B268" s="98" t="s">
        <v>405</v>
      </c>
      <c r="C268" s="90"/>
      <c r="D268" s="91">
        <v>520</v>
      </c>
      <c r="E268" s="91">
        <v>520</v>
      </c>
      <c r="F268" s="92">
        <f t="shared" si="4"/>
        <v>0</v>
      </c>
    </row>
    <row r="269" spans="1:6" x14ac:dyDescent="0.2">
      <c r="A269" s="51"/>
      <c r="B269" s="98" t="s">
        <v>406</v>
      </c>
      <c r="C269" s="90"/>
      <c r="D269" s="91">
        <v>3760</v>
      </c>
      <c r="E269" s="91">
        <v>3760</v>
      </c>
      <c r="F269" s="92">
        <f t="shared" si="4"/>
        <v>0</v>
      </c>
    </row>
    <row r="270" spans="1:6" x14ac:dyDescent="0.2">
      <c r="A270" s="51"/>
      <c r="B270" s="98" t="s">
        <v>407</v>
      </c>
      <c r="C270" s="90"/>
      <c r="D270" s="91">
        <v>550</v>
      </c>
      <c r="E270" s="91">
        <v>550</v>
      </c>
      <c r="F270" s="92">
        <f t="shared" si="4"/>
        <v>0</v>
      </c>
    </row>
    <row r="271" spans="1:6" x14ac:dyDescent="0.2">
      <c r="A271" s="51"/>
      <c r="B271" s="98" t="s">
        <v>408</v>
      </c>
      <c r="C271" s="90"/>
      <c r="D271" s="91">
        <v>56000</v>
      </c>
      <c r="E271" s="91">
        <v>56000</v>
      </c>
      <c r="F271" s="92">
        <f t="shared" si="4"/>
        <v>0</v>
      </c>
    </row>
    <row r="272" spans="1:6" x14ac:dyDescent="0.2">
      <c r="A272" s="93" t="s">
        <v>409</v>
      </c>
      <c r="B272" s="94"/>
      <c r="C272" s="95">
        <v>6175</v>
      </c>
      <c r="D272" s="96">
        <f>SUM(D273:D292)</f>
        <v>9856</v>
      </c>
      <c r="E272" s="96">
        <f>SUM(E273:E292)</f>
        <v>9856</v>
      </c>
      <c r="F272" s="97">
        <f t="shared" si="4"/>
        <v>0</v>
      </c>
    </row>
    <row r="273" spans="1:6" x14ac:dyDescent="0.2">
      <c r="A273" s="51"/>
      <c r="B273" s="98" t="s">
        <v>410</v>
      </c>
      <c r="C273" s="90"/>
      <c r="D273" s="91">
        <v>450</v>
      </c>
      <c r="E273" s="91">
        <v>450</v>
      </c>
      <c r="F273" s="92">
        <f t="shared" si="4"/>
        <v>0</v>
      </c>
    </row>
    <row r="274" spans="1:6" x14ac:dyDescent="0.2">
      <c r="A274" s="51"/>
      <c r="B274" s="98" t="s">
        <v>411</v>
      </c>
      <c r="C274" s="90"/>
      <c r="D274" s="91">
        <v>125</v>
      </c>
      <c r="E274" s="91">
        <v>125</v>
      </c>
      <c r="F274" s="92">
        <f t="shared" si="4"/>
        <v>0</v>
      </c>
    </row>
    <row r="275" spans="1:6" x14ac:dyDescent="0.2">
      <c r="A275" s="51"/>
      <c r="B275" s="98" t="s">
        <v>412</v>
      </c>
      <c r="C275" s="90"/>
      <c r="D275" s="91">
        <v>150</v>
      </c>
      <c r="E275" s="91">
        <v>150</v>
      </c>
      <c r="F275" s="92">
        <f t="shared" si="4"/>
        <v>0</v>
      </c>
    </row>
    <row r="276" spans="1:6" x14ac:dyDescent="0.2">
      <c r="A276" s="51"/>
      <c r="B276" s="98" t="s">
        <v>413</v>
      </c>
      <c r="C276" s="90"/>
      <c r="D276" s="91">
        <v>30</v>
      </c>
      <c r="E276" s="91">
        <v>30</v>
      </c>
      <c r="F276" s="92">
        <f t="shared" si="4"/>
        <v>0</v>
      </c>
    </row>
    <row r="277" spans="1:6" x14ac:dyDescent="0.2">
      <c r="A277" s="51"/>
      <c r="B277" s="98" t="s">
        <v>414</v>
      </c>
      <c r="C277" s="90"/>
      <c r="D277" s="91">
        <v>39</v>
      </c>
      <c r="E277" s="91">
        <v>39</v>
      </c>
      <c r="F277" s="92">
        <f t="shared" si="4"/>
        <v>0</v>
      </c>
    </row>
    <row r="278" spans="1:6" x14ac:dyDescent="0.2">
      <c r="A278" s="51"/>
      <c r="B278" s="98" t="s">
        <v>415</v>
      </c>
      <c r="C278" s="90"/>
      <c r="D278" s="91">
        <v>300</v>
      </c>
      <c r="E278" s="91">
        <v>300</v>
      </c>
      <c r="F278" s="92">
        <f t="shared" si="4"/>
        <v>0</v>
      </c>
    </row>
    <row r="279" spans="1:6" x14ac:dyDescent="0.2">
      <c r="A279" s="51"/>
      <c r="B279" s="98" t="s">
        <v>416</v>
      </c>
      <c r="C279" s="90"/>
      <c r="D279" s="91">
        <v>50</v>
      </c>
      <c r="E279" s="91">
        <v>50</v>
      </c>
      <c r="F279" s="92">
        <f t="shared" si="4"/>
        <v>0</v>
      </c>
    </row>
    <row r="280" spans="1:6" x14ac:dyDescent="0.2">
      <c r="A280" s="51"/>
      <c r="B280" s="98" t="s">
        <v>417</v>
      </c>
      <c r="C280" s="90"/>
      <c r="D280" s="91">
        <v>50</v>
      </c>
      <c r="E280" s="91">
        <v>50</v>
      </c>
      <c r="F280" s="92">
        <f t="shared" si="4"/>
        <v>0</v>
      </c>
    </row>
    <row r="281" spans="1:6" x14ac:dyDescent="0.2">
      <c r="A281" s="51"/>
      <c r="B281" s="98" t="s">
        <v>418</v>
      </c>
      <c r="C281" s="90"/>
      <c r="D281" s="91">
        <v>15</v>
      </c>
      <c r="E281" s="91">
        <v>15</v>
      </c>
      <c r="F281" s="92">
        <f t="shared" si="4"/>
        <v>0</v>
      </c>
    </row>
    <row r="282" spans="1:6" x14ac:dyDescent="0.2">
      <c r="A282" s="51"/>
      <c r="B282" s="98" t="s">
        <v>262</v>
      </c>
      <c r="C282" s="90"/>
      <c r="D282" s="91">
        <v>700</v>
      </c>
      <c r="E282" s="91">
        <v>700</v>
      </c>
      <c r="F282" s="92">
        <f t="shared" si="4"/>
        <v>0</v>
      </c>
    </row>
    <row r="283" spans="1:6" x14ac:dyDescent="0.2">
      <c r="A283" s="51"/>
      <c r="B283" s="98" t="s">
        <v>419</v>
      </c>
      <c r="C283" s="90"/>
      <c r="D283" s="91">
        <v>480</v>
      </c>
      <c r="E283" s="91">
        <v>480</v>
      </c>
      <c r="F283" s="92">
        <f t="shared" si="4"/>
        <v>0</v>
      </c>
    </row>
    <row r="284" spans="1:6" x14ac:dyDescent="0.2">
      <c r="A284" s="51"/>
      <c r="B284" s="98" t="s">
        <v>420</v>
      </c>
      <c r="C284" s="90"/>
      <c r="D284" s="91">
        <v>990</v>
      </c>
      <c r="E284" s="91">
        <v>990</v>
      </c>
      <c r="F284" s="92">
        <f t="shared" si="4"/>
        <v>0</v>
      </c>
    </row>
    <row r="285" spans="1:6" x14ac:dyDescent="0.2">
      <c r="A285" s="51"/>
      <c r="B285" s="98" t="s">
        <v>421</v>
      </c>
      <c r="C285" s="90"/>
      <c r="D285" s="91">
        <v>60</v>
      </c>
      <c r="E285" s="91">
        <v>60</v>
      </c>
      <c r="F285" s="92">
        <f t="shared" si="4"/>
        <v>0</v>
      </c>
    </row>
    <row r="286" spans="1:6" x14ac:dyDescent="0.2">
      <c r="A286" s="51"/>
      <c r="B286" s="98" t="s">
        <v>422</v>
      </c>
      <c r="C286" s="90"/>
      <c r="D286" s="91">
        <v>17</v>
      </c>
      <c r="E286" s="91">
        <v>17</v>
      </c>
      <c r="F286" s="92">
        <f t="shared" si="4"/>
        <v>0</v>
      </c>
    </row>
    <row r="287" spans="1:6" x14ac:dyDescent="0.2">
      <c r="A287" s="51"/>
      <c r="B287" s="98" t="s">
        <v>423</v>
      </c>
      <c r="C287" s="90"/>
      <c r="D287" s="91">
        <v>150</v>
      </c>
      <c r="E287" s="91">
        <v>150</v>
      </c>
      <c r="F287" s="92">
        <f t="shared" si="4"/>
        <v>0</v>
      </c>
    </row>
    <row r="288" spans="1:6" x14ac:dyDescent="0.2">
      <c r="A288" s="51"/>
      <c r="B288" s="98" t="s">
        <v>424</v>
      </c>
      <c r="C288" s="90"/>
      <c r="D288" s="91">
        <v>150</v>
      </c>
      <c r="E288" s="91">
        <v>150</v>
      </c>
      <c r="F288" s="92">
        <f t="shared" si="4"/>
        <v>0</v>
      </c>
    </row>
    <row r="289" spans="1:6" x14ac:dyDescent="0.2">
      <c r="A289" s="51"/>
      <c r="B289" s="98" t="s">
        <v>425</v>
      </c>
      <c r="C289" s="90"/>
      <c r="D289" s="91">
        <v>100</v>
      </c>
      <c r="E289" s="91">
        <v>100</v>
      </c>
      <c r="F289" s="92">
        <f t="shared" si="4"/>
        <v>0</v>
      </c>
    </row>
    <row r="290" spans="1:6" x14ac:dyDescent="0.2">
      <c r="A290" s="51"/>
      <c r="B290" s="98" t="s">
        <v>426</v>
      </c>
      <c r="C290" s="90"/>
      <c r="D290" s="91">
        <v>2250</v>
      </c>
      <c r="E290" s="91">
        <v>2250</v>
      </c>
      <c r="F290" s="92">
        <f t="shared" si="4"/>
        <v>0</v>
      </c>
    </row>
    <row r="291" spans="1:6" x14ac:dyDescent="0.2">
      <c r="A291" s="51"/>
      <c r="B291" s="98" t="s">
        <v>427</v>
      </c>
      <c r="C291" s="90"/>
      <c r="D291" s="91">
        <v>1250</v>
      </c>
      <c r="E291" s="91">
        <v>1250</v>
      </c>
      <c r="F291" s="92">
        <f t="shared" si="4"/>
        <v>0</v>
      </c>
    </row>
    <row r="292" spans="1:6" x14ac:dyDescent="0.2">
      <c r="A292" s="51"/>
      <c r="B292" s="98" t="s">
        <v>428</v>
      </c>
      <c r="C292" s="90"/>
      <c r="D292" s="91">
        <v>2500</v>
      </c>
      <c r="E292" s="91">
        <v>2500</v>
      </c>
      <c r="F292" s="92">
        <f t="shared" si="4"/>
        <v>0</v>
      </c>
    </row>
    <row r="293" spans="1:6" x14ac:dyDescent="0.2">
      <c r="A293" s="93" t="s">
        <v>429</v>
      </c>
      <c r="B293" s="94"/>
      <c r="C293" s="95">
        <v>0</v>
      </c>
      <c r="D293" s="96">
        <f>SUM(D294)</f>
        <v>7520</v>
      </c>
      <c r="E293" s="96">
        <f>SUM(E294)</f>
        <v>7520</v>
      </c>
      <c r="F293" s="97">
        <f t="shared" si="4"/>
        <v>0</v>
      </c>
    </row>
    <row r="294" spans="1:6" x14ac:dyDescent="0.2">
      <c r="A294" s="51"/>
      <c r="B294" s="98" t="s">
        <v>430</v>
      </c>
      <c r="C294" s="90"/>
      <c r="D294" s="91">
        <v>7520</v>
      </c>
      <c r="E294" s="91">
        <v>7520</v>
      </c>
      <c r="F294" s="92">
        <f t="shared" si="4"/>
        <v>0</v>
      </c>
    </row>
    <row r="295" spans="1:6" x14ac:dyDescent="0.2">
      <c r="A295" s="93" t="s">
        <v>431</v>
      </c>
      <c r="B295" s="94"/>
      <c r="C295" s="95">
        <v>3704</v>
      </c>
      <c r="D295" s="96">
        <f>SUM(D296:D297)</f>
        <v>2950</v>
      </c>
      <c r="E295" s="96">
        <f>SUM(E296:E297)</f>
        <v>2950</v>
      </c>
      <c r="F295" s="97">
        <f t="shared" si="4"/>
        <v>0</v>
      </c>
    </row>
    <row r="296" spans="1:6" x14ac:dyDescent="0.2">
      <c r="A296" s="51"/>
      <c r="B296" s="98" t="s">
        <v>432</v>
      </c>
      <c r="C296" s="90"/>
      <c r="D296" s="91">
        <v>1475</v>
      </c>
      <c r="E296" s="91">
        <v>1475</v>
      </c>
      <c r="F296" s="92">
        <f t="shared" si="4"/>
        <v>0</v>
      </c>
    </row>
    <row r="297" spans="1:6" x14ac:dyDescent="0.2">
      <c r="A297" s="51"/>
      <c r="B297" s="98" t="s">
        <v>433</v>
      </c>
      <c r="C297" s="90"/>
      <c r="D297" s="91">
        <v>1475</v>
      </c>
      <c r="E297" s="91">
        <v>1475</v>
      </c>
      <c r="F297" s="92">
        <f t="shared" si="4"/>
        <v>0</v>
      </c>
    </row>
    <row r="298" spans="1:6" x14ac:dyDescent="0.2">
      <c r="A298" s="93" t="s">
        <v>434</v>
      </c>
      <c r="B298" s="94"/>
      <c r="C298" s="95">
        <v>13500</v>
      </c>
      <c r="D298" s="96">
        <f>SUM(D299:D300)</f>
        <v>13275</v>
      </c>
      <c r="E298" s="96">
        <f>SUM(E299:E300)</f>
        <v>13275</v>
      </c>
      <c r="F298" s="97">
        <f t="shared" si="4"/>
        <v>0</v>
      </c>
    </row>
    <row r="299" spans="1:6" x14ac:dyDescent="0.2">
      <c r="A299" s="51"/>
      <c r="B299" s="98" t="s">
        <v>435</v>
      </c>
      <c r="C299" s="90"/>
      <c r="D299" s="91">
        <v>11275</v>
      </c>
      <c r="E299" s="91">
        <v>11275</v>
      </c>
      <c r="F299" s="92">
        <f t="shared" si="4"/>
        <v>0</v>
      </c>
    </row>
    <row r="300" spans="1:6" x14ac:dyDescent="0.2">
      <c r="A300" s="51"/>
      <c r="B300" s="98" t="s">
        <v>436</v>
      </c>
      <c r="C300" s="90"/>
      <c r="D300" s="91">
        <v>2000</v>
      </c>
      <c r="E300" s="91">
        <v>2000</v>
      </c>
      <c r="F300" s="92">
        <f t="shared" si="4"/>
        <v>0</v>
      </c>
    </row>
    <row r="301" spans="1:6" x14ac:dyDescent="0.2">
      <c r="A301" s="93" t="s">
        <v>437</v>
      </c>
      <c r="B301" s="94"/>
      <c r="C301" s="95">
        <v>16736.169999999998</v>
      </c>
      <c r="D301" s="96">
        <f>SUM(D302:D328)</f>
        <v>16647.900000000001</v>
      </c>
      <c r="E301" s="96">
        <f>SUM(E302:E328)</f>
        <v>16647.900000000001</v>
      </c>
      <c r="F301" s="97">
        <f t="shared" si="4"/>
        <v>0</v>
      </c>
    </row>
    <row r="302" spans="1:6" x14ac:dyDescent="0.2">
      <c r="A302" s="87"/>
      <c r="B302" s="103" t="s">
        <v>438</v>
      </c>
      <c r="C302" s="63"/>
      <c r="D302" s="64">
        <v>464.05</v>
      </c>
      <c r="E302" s="64">
        <v>464.05</v>
      </c>
      <c r="F302" s="65">
        <f t="shared" si="4"/>
        <v>0</v>
      </c>
    </row>
    <row r="303" spans="1:6" x14ac:dyDescent="0.2">
      <c r="A303" s="87"/>
      <c r="B303" s="103" t="s">
        <v>439</v>
      </c>
      <c r="C303" s="63"/>
      <c r="D303" s="64">
        <v>87.94</v>
      </c>
      <c r="E303" s="64">
        <v>87.94</v>
      </c>
      <c r="F303" s="65"/>
    </row>
    <row r="304" spans="1:6" x14ac:dyDescent="0.2">
      <c r="A304" s="87"/>
      <c r="B304" s="103" t="s">
        <v>440</v>
      </c>
      <c r="C304" s="63"/>
      <c r="D304" s="64">
        <v>235.82</v>
      </c>
      <c r="E304" s="64">
        <v>235.82</v>
      </c>
      <c r="F304" s="65"/>
    </row>
    <row r="305" spans="1:6" x14ac:dyDescent="0.2">
      <c r="A305" s="87"/>
      <c r="B305" s="103" t="s">
        <v>441</v>
      </c>
      <c r="C305" s="63"/>
      <c r="D305" s="64">
        <v>365</v>
      </c>
      <c r="E305" s="64">
        <v>365</v>
      </c>
      <c r="F305" s="65"/>
    </row>
    <row r="306" spans="1:6" x14ac:dyDescent="0.2">
      <c r="A306" s="87"/>
      <c r="B306" s="103" t="s">
        <v>442</v>
      </c>
      <c r="C306" s="63"/>
      <c r="D306" s="64">
        <v>79.45</v>
      </c>
      <c r="E306" s="64">
        <v>79.45</v>
      </c>
      <c r="F306" s="65"/>
    </row>
    <row r="307" spans="1:6" x14ac:dyDescent="0.2">
      <c r="A307" s="87"/>
      <c r="B307" s="103" t="s">
        <v>443</v>
      </c>
      <c r="C307" s="63"/>
      <c r="D307" s="64">
        <v>353.64</v>
      </c>
      <c r="E307" s="64">
        <v>353.64</v>
      </c>
      <c r="F307" s="65"/>
    </row>
    <row r="308" spans="1:6" x14ac:dyDescent="0.2">
      <c r="A308" s="87"/>
      <c r="B308" s="103" t="s">
        <v>444</v>
      </c>
      <c r="C308" s="63"/>
      <c r="D308" s="64">
        <v>240</v>
      </c>
      <c r="E308" s="64">
        <v>240</v>
      </c>
      <c r="F308" s="65"/>
    </row>
    <row r="309" spans="1:6" x14ac:dyDescent="0.2">
      <c r="A309" s="87"/>
      <c r="B309" s="103" t="s">
        <v>19</v>
      </c>
      <c r="C309" s="63"/>
      <c r="D309" s="64">
        <v>29.03</v>
      </c>
      <c r="E309" s="64">
        <v>29.03</v>
      </c>
      <c r="F309" s="65"/>
    </row>
    <row r="310" spans="1:6" x14ac:dyDescent="0.2">
      <c r="A310" s="87"/>
      <c r="B310" s="103" t="s">
        <v>445</v>
      </c>
      <c r="C310" s="63"/>
      <c r="D310" s="64">
        <v>7.16</v>
      </c>
      <c r="E310" s="64">
        <v>7.16</v>
      </c>
      <c r="F310" s="65"/>
    </row>
    <row r="311" spans="1:6" x14ac:dyDescent="0.2">
      <c r="A311" s="87"/>
      <c r="B311" s="103" t="s">
        <v>446</v>
      </c>
      <c r="C311" s="63"/>
      <c r="D311" s="64">
        <v>8317</v>
      </c>
      <c r="E311" s="64">
        <v>8317</v>
      </c>
      <c r="F311" s="65"/>
    </row>
    <row r="312" spans="1:6" x14ac:dyDescent="0.2">
      <c r="A312" s="87"/>
      <c r="B312" s="103" t="s">
        <v>447</v>
      </c>
      <c r="C312" s="63"/>
      <c r="D312" s="64">
        <v>918.1</v>
      </c>
      <c r="E312" s="64">
        <v>918.1</v>
      </c>
      <c r="F312" s="65"/>
    </row>
    <row r="313" spans="1:6" x14ac:dyDescent="0.2">
      <c r="A313" s="87"/>
      <c r="B313" s="103" t="s">
        <v>448</v>
      </c>
      <c r="C313" s="63"/>
      <c r="D313" s="64">
        <v>300</v>
      </c>
      <c r="E313" s="64">
        <v>300</v>
      </c>
      <c r="F313" s="65"/>
    </row>
    <row r="314" spans="1:6" x14ac:dyDescent="0.2">
      <c r="A314" s="87"/>
      <c r="B314" s="103" t="s">
        <v>449</v>
      </c>
      <c r="C314" s="63"/>
      <c r="D314" s="64">
        <v>207.14</v>
      </c>
      <c r="E314" s="64">
        <v>207.14</v>
      </c>
      <c r="F314" s="65"/>
    </row>
    <row r="315" spans="1:6" x14ac:dyDescent="0.2">
      <c r="A315" s="87"/>
      <c r="B315" s="103" t="s">
        <v>450</v>
      </c>
      <c r="C315" s="63"/>
      <c r="D315" s="64">
        <v>500</v>
      </c>
      <c r="E315" s="64">
        <v>500</v>
      </c>
      <c r="F315" s="65"/>
    </row>
    <row r="316" spans="1:6" x14ac:dyDescent="0.2">
      <c r="A316" s="87"/>
      <c r="B316" s="103" t="s">
        <v>451</v>
      </c>
      <c r="C316" s="63"/>
      <c r="D316" s="64">
        <v>405.38</v>
      </c>
      <c r="E316" s="64">
        <v>405.38</v>
      </c>
      <c r="F316" s="65"/>
    </row>
    <row r="317" spans="1:6" x14ac:dyDescent="0.2">
      <c r="A317" s="87"/>
      <c r="B317" s="103" t="s">
        <v>452</v>
      </c>
      <c r="C317" s="63"/>
      <c r="D317" s="64">
        <v>312</v>
      </c>
      <c r="E317" s="64">
        <v>312</v>
      </c>
      <c r="F317" s="65"/>
    </row>
    <row r="318" spans="1:6" x14ac:dyDescent="0.2">
      <c r="A318" s="87"/>
      <c r="B318" s="103" t="s">
        <v>453</v>
      </c>
      <c r="C318" s="63"/>
      <c r="D318" s="64">
        <v>96.19</v>
      </c>
      <c r="E318" s="64">
        <v>96.19</v>
      </c>
      <c r="F318" s="65"/>
    </row>
    <row r="319" spans="1:6" x14ac:dyDescent="0.2">
      <c r="A319" s="87"/>
      <c r="B319" s="103" t="s">
        <v>454</v>
      </c>
      <c r="C319" s="63"/>
      <c r="D319" s="64">
        <v>300</v>
      </c>
      <c r="E319" s="64">
        <v>300</v>
      </c>
      <c r="F319" s="65"/>
    </row>
    <row r="320" spans="1:6" x14ac:dyDescent="0.2">
      <c r="A320" s="87"/>
      <c r="B320" s="103" t="s">
        <v>455</v>
      </c>
      <c r="C320" s="63"/>
      <c r="D320" s="64">
        <v>150</v>
      </c>
      <c r="E320" s="64">
        <v>150</v>
      </c>
      <c r="F320" s="65"/>
    </row>
    <row r="321" spans="1:6" x14ac:dyDescent="0.2">
      <c r="A321" s="87"/>
      <c r="B321" s="103" t="s">
        <v>456</v>
      </c>
      <c r="C321" s="63"/>
      <c r="D321" s="64">
        <v>50</v>
      </c>
      <c r="E321" s="64">
        <v>50</v>
      </c>
      <c r="F321" s="65"/>
    </row>
    <row r="322" spans="1:6" x14ac:dyDescent="0.2">
      <c r="A322" s="87"/>
      <c r="B322" s="103" t="s">
        <v>457</v>
      </c>
      <c r="C322" s="63"/>
      <c r="D322" s="64">
        <v>500</v>
      </c>
      <c r="E322" s="64">
        <v>500</v>
      </c>
      <c r="F322" s="65"/>
    </row>
    <row r="323" spans="1:6" x14ac:dyDescent="0.2">
      <c r="A323" s="87"/>
      <c r="B323" s="103" t="s">
        <v>458</v>
      </c>
      <c r="C323" s="63"/>
      <c r="D323" s="64">
        <v>400</v>
      </c>
      <c r="E323" s="64">
        <v>400</v>
      </c>
      <c r="F323" s="65"/>
    </row>
    <row r="324" spans="1:6" x14ac:dyDescent="0.2">
      <c r="A324" s="87"/>
      <c r="B324" s="103" t="s">
        <v>459</v>
      </c>
      <c r="C324" s="63"/>
      <c r="D324" s="64">
        <v>80</v>
      </c>
      <c r="E324" s="64">
        <v>80</v>
      </c>
      <c r="F324" s="65"/>
    </row>
    <row r="325" spans="1:6" x14ac:dyDescent="0.2">
      <c r="A325" s="87"/>
      <c r="B325" s="103" t="s">
        <v>460</v>
      </c>
      <c r="C325" s="63"/>
      <c r="D325" s="64">
        <v>200</v>
      </c>
      <c r="E325" s="64">
        <v>200</v>
      </c>
      <c r="F325" s="65"/>
    </row>
    <row r="326" spans="1:6" x14ac:dyDescent="0.2">
      <c r="A326" s="87"/>
      <c r="B326" s="103" t="s">
        <v>461</v>
      </c>
      <c r="C326" s="63"/>
      <c r="D326" s="64">
        <v>1550</v>
      </c>
      <c r="E326" s="64">
        <v>1550</v>
      </c>
      <c r="F326" s="65"/>
    </row>
    <row r="327" spans="1:6" x14ac:dyDescent="0.2">
      <c r="A327" s="87"/>
      <c r="B327" s="103" t="s">
        <v>462</v>
      </c>
      <c r="C327" s="63"/>
      <c r="D327" s="64">
        <v>400</v>
      </c>
      <c r="E327" s="64">
        <v>400</v>
      </c>
      <c r="F327" s="65"/>
    </row>
    <row r="328" spans="1:6" x14ac:dyDescent="0.2">
      <c r="A328" s="87"/>
      <c r="B328" s="103" t="s">
        <v>463</v>
      </c>
      <c r="C328" s="63"/>
      <c r="D328" s="64">
        <v>100</v>
      </c>
      <c r="E328" s="64">
        <v>100</v>
      </c>
      <c r="F328" s="65"/>
    </row>
    <row r="329" spans="1:6" x14ac:dyDescent="0.2">
      <c r="A329" s="93" t="s">
        <v>464</v>
      </c>
      <c r="B329" s="94"/>
      <c r="C329" s="95">
        <v>16263.98</v>
      </c>
      <c r="D329" s="96">
        <f>SUM(D330:D335)</f>
        <v>20000</v>
      </c>
      <c r="E329" s="96">
        <f>SUM(E330:E335)</f>
        <v>20000</v>
      </c>
      <c r="F329" s="97">
        <f t="shared" si="4"/>
        <v>0</v>
      </c>
    </row>
    <row r="330" spans="1:6" x14ac:dyDescent="0.2">
      <c r="A330" s="51"/>
      <c r="B330" s="98" t="s">
        <v>465</v>
      </c>
      <c r="C330" s="90"/>
      <c r="D330" s="91">
        <v>465</v>
      </c>
      <c r="E330" s="91">
        <v>465</v>
      </c>
      <c r="F330" s="92">
        <f t="shared" si="4"/>
        <v>0</v>
      </c>
    </row>
    <row r="331" spans="1:6" x14ac:dyDescent="0.2">
      <c r="A331" s="51"/>
      <c r="B331" s="98" t="s">
        <v>466</v>
      </c>
      <c r="C331" s="90"/>
      <c r="D331" s="91">
        <v>2020</v>
      </c>
      <c r="E331" s="91">
        <v>2020</v>
      </c>
      <c r="F331" s="92">
        <f t="shared" si="4"/>
        <v>0</v>
      </c>
    </row>
    <row r="332" spans="1:6" x14ac:dyDescent="0.2">
      <c r="A332" s="51"/>
      <c r="B332" s="98" t="s">
        <v>467</v>
      </c>
      <c r="C332" s="90"/>
      <c r="D332" s="91">
        <v>10005</v>
      </c>
      <c r="E332" s="91">
        <v>10005</v>
      </c>
      <c r="F332" s="92">
        <f t="shared" si="4"/>
        <v>0</v>
      </c>
    </row>
    <row r="333" spans="1:6" x14ac:dyDescent="0.2">
      <c r="A333" s="51"/>
      <c r="B333" s="98" t="s">
        <v>468</v>
      </c>
      <c r="C333" s="90"/>
      <c r="D333" s="91">
        <v>1195</v>
      </c>
      <c r="E333" s="91">
        <v>1195</v>
      </c>
      <c r="F333" s="92">
        <f t="shared" si="4"/>
        <v>0</v>
      </c>
    </row>
    <row r="334" spans="1:6" x14ac:dyDescent="0.2">
      <c r="A334" s="51"/>
      <c r="B334" s="98" t="s">
        <v>469</v>
      </c>
      <c r="C334" s="90"/>
      <c r="D334" s="91">
        <v>5890</v>
      </c>
      <c r="E334" s="91">
        <v>5890</v>
      </c>
      <c r="F334" s="92">
        <f t="shared" si="4"/>
        <v>0</v>
      </c>
    </row>
    <row r="335" spans="1:6" x14ac:dyDescent="0.2">
      <c r="A335" s="51"/>
      <c r="B335" s="98" t="s">
        <v>470</v>
      </c>
      <c r="C335" s="90"/>
      <c r="D335" s="91">
        <v>425</v>
      </c>
      <c r="E335" s="91">
        <v>425</v>
      </c>
      <c r="F335" s="92">
        <f t="shared" si="4"/>
        <v>0</v>
      </c>
    </row>
    <row r="336" spans="1:6" x14ac:dyDescent="0.2">
      <c r="A336" s="93" t="s">
        <v>471</v>
      </c>
      <c r="B336" s="94"/>
      <c r="C336" s="95">
        <v>9283.98</v>
      </c>
      <c r="D336" s="96">
        <f>SUM(D337:D340)</f>
        <v>10000</v>
      </c>
      <c r="E336" s="96">
        <f>SUM(E337:E340)</f>
        <v>10000</v>
      </c>
      <c r="F336" s="97">
        <f t="shared" si="4"/>
        <v>0</v>
      </c>
    </row>
    <row r="337" spans="1:6" x14ac:dyDescent="0.2">
      <c r="A337" s="51"/>
      <c r="B337" s="98" t="s">
        <v>472</v>
      </c>
      <c r="C337" s="90"/>
      <c r="D337" s="91">
        <v>200</v>
      </c>
      <c r="E337" s="91">
        <v>200</v>
      </c>
      <c r="F337" s="92">
        <f t="shared" si="4"/>
        <v>0</v>
      </c>
    </row>
    <row r="338" spans="1:6" x14ac:dyDescent="0.2">
      <c r="A338" s="51"/>
      <c r="B338" s="98" t="s">
        <v>24</v>
      </c>
      <c r="C338" s="90"/>
      <c r="D338" s="91">
        <v>8600</v>
      </c>
      <c r="E338" s="91">
        <v>8600</v>
      </c>
      <c r="F338" s="92">
        <f t="shared" si="4"/>
        <v>0</v>
      </c>
    </row>
    <row r="339" spans="1:6" x14ac:dyDescent="0.2">
      <c r="A339" s="51"/>
      <c r="B339" s="98" t="s">
        <v>473</v>
      </c>
      <c r="C339" s="90"/>
      <c r="D339" s="91">
        <v>600</v>
      </c>
      <c r="E339" s="91">
        <v>600</v>
      </c>
      <c r="F339" s="92">
        <f t="shared" si="4"/>
        <v>0</v>
      </c>
    </row>
    <row r="340" spans="1:6" x14ac:dyDescent="0.2">
      <c r="A340" s="51"/>
      <c r="B340" s="98" t="s">
        <v>265</v>
      </c>
      <c r="C340" s="90"/>
      <c r="D340" s="91">
        <v>600</v>
      </c>
      <c r="E340" s="91">
        <v>600</v>
      </c>
      <c r="F340" s="92">
        <f t="shared" si="4"/>
        <v>0</v>
      </c>
    </row>
    <row r="341" spans="1:6" x14ac:dyDescent="0.2">
      <c r="A341" s="93" t="s">
        <v>474</v>
      </c>
      <c r="B341" s="94"/>
      <c r="C341" s="95">
        <v>0.01</v>
      </c>
      <c r="D341" s="96">
        <f>SUM(D342:D344)</f>
        <v>975</v>
      </c>
      <c r="E341" s="96">
        <f>SUM(E342:E345)</f>
        <v>2800</v>
      </c>
      <c r="F341" s="97">
        <f t="shared" si="4"/>
        <v>1825</v>
      </c>
    </row>
    <row r="342" spans="1:6" x14ac:dyDescent="0.2">
      <c r="A342" s="51"/>
      <c r="B342" s="98" t="s">
        <v>475</v>
      </c>
      <c r="C342" s="90"/>
      <c r="D342" s="91">
        <v>175</v>
      </c>
      <c r="E342" s="91">
        <v>175</v>
      </c>
      <c r="F342" s="92">
        <f t="shared" si="4"/>
        <v>0</v>
      </c>
    </row>
    <row r="343" spans="1:6" x14ac:dyDescent="0.2">
      <c r="A343" s="51"/>
      <c r="B343" s="98" t="s">
        <v>476</v>
      </c>
      <c r="C343" s="90"/>
      <c r="D343" s="91">
        <v>400</v>
      </c>
      <c r="E343" s="91">
        <v>400</v>
      </c>
      <c r="F343" s="92">
        <f t="shared" si="4"/>
        <v>0</v>
      </c>
    </row>
    <row r="344" spans="1:6" x14ac:dyDescent="0.2">
      <c r="A344" s="51"/>
      <c r="B344" s="98" t="s">
        <v>477</v>
      </c>
      <c r="C344" s="90"/>
      <c r="D344" s="91">
        <v>400</v>
      </c>
      <c r="E344" s="91">
        <v>400</v>
      </c>
      <c r="F344" s="92">
        <f t="shared" si="4"/>
        <v>0</v>
      </c>
    </row>
    <row r="345" spans="1:6" x14ac:dyDescent="0.2">
      <c r="A345" s="51"/>
      <c r="B345" s="60" t="s">
        <v>242</v>
      </c>
      <c r="C345" s="52"/>
      <c r="D345" s="53"/>
      <c r="E345" s="53">
        <v>1825</v>
      </c>
      <c r="F345" s="54"/>
    </row>
    <row r="346" spans="1:6" x14ac:dyDescent="0.2">
      <c r="A346" s="93" t="s">
        <v>478</v>
      </c>
      <c r="B346" s="94"/>
      <c r="C346" s="95">
        <v>815</v>
      </c>
      <c r="D346" s="96">
        <f>SUM(D347:D356)</f>
        <v>4426.2</v>
      </c>
      <c r="E346" s="96">
        <f>SUM(E347:E356)</f>
        <v>4426.2</v>
      </c>
      <c r="F346" s="97">
        <f t="shared" si="4"/>
        <v>0</v>
      </c>
    </row>
    <row r="347" spans="1:6" x14ac:dyDescent="0.2">
      <c r="A347" s="51"/>
      <c r="B347" s="98" t="s">
        <v>479</v>
      </c>
      <c r="C347" s="90"/>
      <c r="D347" s="91">
        <v>600</v>
      </c>
      <c r="E347" s="91">
        <v>600</v>
      </c>
      <c r="F347" s="92">
        <f t="shared" si="4"/>
        <v>0</v>
      </c>
    </row>
    <row r="348" spans="1:6" x14ac:dyDescent="0.2">
      <c r="A348" s="51"/>
      <c r="B348" s="98" t="s">
        <v>480</v>
      </c>
      <c r="C348" s="90"/>
      <c r="D348" s="91">
        <v>700</v>
      </c>
      <c r="E348" s="91">
        <v>700</v>
      </c>
      <c r="F348" s="92">
        <f t="shared" si="4"/>
        <v>0</v>
      </c>
    </row>
    <row r="349" spans="1:6" x14ac:dyDescent="0.2">
      <c r="A349" s="51"/>
      <c r="B349" s="98" t="s">
        <v>481</v>
      </c>
      <c r="C349" s="90"/>
      <c r="D349" s="91">
        <v>180</v>
      </c>
      <c r="E349" s="91">
        <v>180</v>
      </c>
      <c r="F349" s="92">
        <f t="shared" si="4"/>
        <v>0</v>
      </c>
    </row>
    <row r="350" spans="1:6" x14ac:dyDescent="0.2">
      <c r="A350" s="51"/>
      <c r="B350" s="98" t="s">
        <v>482</v>
      </c>
      <c r="C350" s="90"/>
      <c r="D350" s="91">
        <v>1277.68</v>
      </c>
      <c r="E350" s="91">
        <v>1277.68</v>
      </c>
      <c r="F350" s="92">
        <f t="shared" si="4"/>
        <v>0</v>
      </c>
    </row>
    <row r="351" spans="1:6" x14ac:dyDescent="0.2">
      <c r="A351" s="51"/>
      <c r="B351" s="98" t="s">
        <v>483</v>
      </c>
      <c r="C351" s="90"/>
      <c r="D351" s="91">
        <v>740</v>
      </c>
      <c r="E351" s="91">
        <v>740</v>
      </c>
      <c r="F351" s="92">
        <f t="shared" si="4"/>
        <v>0</v>
      </c>
    </row>
    <row r="352" spans="1:6" x14ac:dyDescent="0.2">
      <c r="A352" s="51"/>
      <c r="B352" s="98" t="s">
        <v>484</v>
      </c>
      <c r="C352" s="90"/>
      <c r="D352" s="91">
        <v>100</v>
      </c>
      <c r="E352" s="91">
        <v>100</v>
      </c>
      <c r="F352" s="92">
        <f t="shared" si="4"/>
        <v>0</v>
      </c>
    </row>
    <row r="353" spans="1:6" x14ac:dyDescent="0.2">
      <c r="A353" s="51"/>
      <c r="B353" s="98" t="s">
        <v>485</v>
      </c>
      <c r="C353" s="90"/>
      <c r="D353" s="91">
        <v>130</v>
      </c>
      <c r="E353" s="91">
        <v>130</v>
      </c>
      <c r="F353" s="92">
        <f t="shared" si="4"/>
        <v>0</v>
      </c>
    </row>
    <row r="354" spans="1:6" x14ac:dyDescent="0.2">
      <c r="A354" s="51"/>
      <c r="B354" s="98" t="s">
        <v>6</v>
      </c>
      <c r="C354" s="90"/>
      <c r="D354" s="91">
        <v>400.2</v>
      </c>
      <c r="E354" s="91">
        <v>400.2</v>
      </c>
      <c r="F354" s="92">
        <f t="shared" si="4"/>
        <v>0</v>
      </c>
    </row>
    <row r="355" spans="1:6" x14ac:dyDescent="0.2">
      <c r="A355" s="51"/>
      <c r="B355" s="98" t="s">
        <v>486</v>
      </c>
      <c r="C355" s="90"/>
      <c r="D355" s="91">
        <v>200</v>
      </c>
      <c r="E355" s="91">
        <v>200</v>
      </c>
      <c r="F355" s="92">
        <f t="shared" ref="F355:F369" si="5">E355-D355</f>
        <v>0</v>
      </c>
    </row>
    <row r="356" spans="1:6" x14ac:dyDescent="0.2">
      <c r="A356" s="51"/>
      <c r="B356" s="98" t="s">
        <v>487</v>
      </c>
      <c r="C356" s="90"/>
      <c r="D356" s="91">
        <v>98.320000000000007</v>
      </c>
      <c r="E356" s="91">
        <v>98.320000000000007</v>
      </c>
      <c r="F356" s="92">
        <f t="shared" si="5"/>
        <v>0</v>
      </c>
    </row>
    <row r="357" spans="1:6" x14ac:dyDescent="0.2">
      <c r="A357" s="93" t="s">
        <v>488</v>
      </c>
      <c r="B357" s="94"/>
      <c r="C357" s="95">
        <v>9938.69</v>
      </c>
      <c r="D357" s="96">
        <f>SUM(D358:D361)</f>
        <v>6500</v>
      </c>
      <c r="E357" s="96">
        <f>SUM(E358:E362)</f>
        <v>7800</v>
      </c>
      <c r="F357" s="97">
        <f t="shared" si="5"/>
        <v>1300</v>
      </c>
    </row>
    <row r="358" spans="1:6" x14ac:dyDescent="0.2">
      <c r="A358" s="51"/>
      <c r="B358" s="98" t="s">
        <v>489</v>
      </c>
      <c r="C358" s="90"/>
      <c r="D358" s="91">
        <v>4100</v>
      </c>
      <c r="E358" s="91">
        <v>4100</v>
      </c>
      <c r="F358" s="92">
        <f t="shared" si="5"/>
        <v>0</v>
      </c>
    </row>
    <row r="359" spans="1:6" x14ac:dyDescent="0.2">
      <c r="A359" s="51"/>
      <c r="B359" s="98" t="s">
        <v>490</v>
      </c>
      <c r="C359" s="90"/>
      <c r="D359" s="91">
        <v>200</v>
      </c>
      <c r="E359" s="91">
        <v>200</v>
      </c>
      <c r="F359" s="92">
        <f t="shared" si="5"/>
        <v>0</v>
      </c>
    </row>
    <row r="360" spans="1:6" x14ac:dyDescent="0.2">
      <c r="A360" s="51"/>
      <c r="B360" s="98" t="s">
        <v>491</v>
      </c>
      <c r="C360" s="90"/>
      <c r="D360" s="91">
        <v>1500</v>
      </c>
      <c r="E360" s="91">
        <v>1500</v>
      </c>
      <c r="F360" s="92">
        <f t="shared" si="5"/>
        <v>0</v>
      </c>
    </row>
    <row r="361" spans="1:6" x14ac:dyDescent="0.2">
      <c r="A361" s="51"/>
      <c r="B361" s="98" t="s">
        <v>492</v>
      </c>
      <c r="C361" s="90"/>
      <c r="D361" s="91">
        <v>700</v>
      </c>
      <c r="E361" s="91">
        <v>700</v>
      </c>
      <c r="F361" s="92">
        <f t="shared" si="5"/>
        <v>0</v>
      </c>
    </row>
    <row r="362" spans="1:6" x14ac:dyDescent="0.2">
      <c r="A362" s="51"/>
      <c r="B362" s="60" t="s">
        <v>242</v>
      </c>
      <c r="C362" s="52"/>
      <c r="D362" s="53"/>
      <c r="E362" s="53">
        <v>1300</v>
      </c>
      <c r="F362" s="54"/>
    </row>
    <row r="363" spans="1:6" x14ac:dyDescent="0.2">
      <c r="A363" s="93" t="s">
        <v>493</v>
      </c>
      <c r="B363" s="94"/>
      <c r="C363" s="95">
        <v>1320</v>
      </c>
      <c r="D363" s="96">
        <f>SUM(D364:D369)</f>
        <v>1520</v>
      </c>
      <c r="E363" s="96">
        <f>SUM(E364:E369)</f>
        <v>1520</v>
      </c>
      <c r="F363" s="97">
        <f t="shared" si="5"/>
        <v>0</v>
      </c>
    </row>
    <row r="364" spans="1:6" x14ac:dyDescent="0.2">
      <c r="A364" s="51"/>
      <c r="B364" s="98" t="s">
        <v>494</v>
      </c>
      <c r="C364" s="90"/>
      <c r="D364" s="91">
        <v>500</v>
      </c>
      <c r="E364" s="91">
        <v>500</v>
      </c>
      <c r="F364" s="92">
        <f t="shared" si="5"/>
        <v>0</v>
      </c>
    </row>
    <row r="365" spans="1:6" x14ac:dyDescent="0.2">
      <c r="A365" s="51"/>
      <c r="B365" s="98" t="s">
        <v>495</v>
      </c>
      <c r="C365" s="90"/>
      <c r="D365" s="91">
        <v>100</v>
      </c>
      <c r="E365" s="91">
        <v>100</v>
      </c>
      <c r="F365" s="92">
        <f t="shared" si="5"/>
        <v>0</v>
      </c>
    </row>
    <row r="366" spans="1:6" x14ac:dyDescent="0.2">
      <c r="A366" s="51"/>
      <c r="B366" s="98" t="s">
        <v>496</v>
      </c>
      <c r="C366" s="90"/>
      <c r="D366" s="91">
        <v>160</v>
      </c>
      <c r="E366" s="91">
        <v>160</v>
      </c>
      <c r="F366" s="92">
        <f t="shared" si="5"/>
        <v>0</v>
      </c>
    </row>
    <row r="367" spans="1:6" x14ac:dyDescent="0.2">
      <c r="A367" s="51"/>
      <c r="B367" s="98" t="s">
        <v>497</v>
      </c>
      <c r="C367" s="90"/>
      <c r="D367" s="91">
        <v>160</v>
      </c>
      <c r="E367" s="91">
        <v>160</v>
      </c>
      <c r="F367" s="92">
        <f t="shared" si="5"/>
        <v>0</v>
      </c>
    </row>
    <row r="368" spans="1:6" x14ac:dyDescent="0.2">
      <c r="A368" s="51"/>
      <c r="B368" s="98" t="s">
        <v>498</v>
      </c>
      <c r="C368" s="90"/>
      <c r="D368" s="91">
        <v>400</v>
      </c>
      <c r="E368" s="91">
        <v>400</v>
      </c>
      <c r="F368" s="92">
        <f t="shared" si="5"/>
        <v>0</v>
      </c>
    </row>
    <row r="369" spans="1:7" x14ac:dyDescent="0.2">
      <c r="A369" s="51"/>
      <c r="B369" s="98" t="s">
        <v>499</v>
      </c>
      <c r="C369" s="90"/>
      <c r="D369" s="91">
        <v>200</v>
      </c>
      <c r="E369" s="91">
        <v>200</v>
      </c>
      <c r="F369" s="92">
        <f t="shared" si="5"/>
        <v>0</v>
      </c>
    </row>
    <row r="370" spans="1:7" x14ac:dyDescent="0.2">
      <c r="A370" s="93" t="s">
        <v>500</v>
      </c>
      <c r="B370" s="94"/>
      <c r="C370" s="95">
        <v>16514.13</v>
      </c>
      <c r="D370" s="96">
        <f>SUM(D371:D385)</f>
        <v>18000</v>
      </c>
      <c r="E370" s="96">
        <f>SUM(E371:E386)*0.8</f>
        <v>15840</v>
      </c>
      <c r="F370" s="97">
        <f>D370-E370</f>
        <v>2160</v>
      </c>
    </row>
    <row r="371" spans="1:7" x14ac:dyDescent="0.2">
      <c r="A371" s="102" t="s">
        <v>501</v>
      </c>
      <c r="B371" s="98" t="s">
        <v>502</v>
      </c>
      <c r="C371" s="90"/>
      <c r="D371" s="90">
        <v>910</v>
      </c>
      <c r="E371" s="90">
        <v>910</v>
      </c>
      <c r="F371" s="92">
        <f t="shared" ref="F371:F403" si="6">E371-D371</f>
        <v>0</v>
      </c>
    </row>
    <row r="372" spans="1:7" x14ac:dyDescent="0.2">
      <c r="A372" s="51"/>
      <c r="B372" s="98" t="s">
        <v>503</v>
      </c>
      <c r="C372" s="90"/>
      <c r="D372" s="90">
        <v>2714.9</v>
      </c>
      <c r="E372" s="90">
        <v>2714.9</v>
      </c>
      <c r="F372" s="92">
        <f t="shared" si="6"/>
        <v>0</v>
      </c>
    </row>
    <row r="373" spans="1:7" x14ac:dyDescent="0.2">
      <c r="A373" s="51"/>
      <c r="B373" s="98" t="s">
        <v>504</v>
      </c>
      <c r="C373" s="90"/>
      <c r="D373" s="90">
        <v>740</v>
      </c>
      <c r="E373" s="90">
        <v>740</v>
      </c>
      <c r="F373" s="92">
        <f t="shared" si="6"/>
        <v>0</v>
      </c>
    </row>
    <row r="374" spans="1:7" x14ac:dyDescent="0.2">
      <c r="A374" s="51"/>
      <c r="B374" s="98" t="s">
        <v>505</v>
      </c>
      <c r="C374" s="90"/>
      <c r="D374" s="90">
        <v>1110</v>
      </c>
      <c r="E374" s="90">
        <v>1110</v>
      </c>
      <c r="F374" s="92">
        <f t="shared" si="6"/>
        <v>0</v>
      </c>
      <c r="G374" s="39"/>
    </row>
    <row r="375" spans="1:7" x14ac:dyDescent="0.2">
      <c r="A375" s="51"/>
      <c r="B375" s="98" t="s">
        <v>506</v>
      </c>
      <c r="C375" s="90"/>
      <c r="D375" s="90">
        <v>4498</v>
      </c>
      <c r="E375" s="90">
        <v>4498</v>
      </c>
      <c r="F375" s="92">
        <f t="shared" si="6"/>
        <v>0</v>
      </c>
    </row>
    <row r="376" spans="1:7" x14ac:dyDescent="0.2">
      <c r="A376" s="51"/>
      <c r="B376" s="98" t="s">
        <v>507</v>
      </c>
      <c r="C376" s="90"/>
      <c r="D376" s="90">
        <v>1250</v>
      </c>
      <c r="E376" s="90">
        <v>1250</v>
      </c>
      <c r="F376" s="92">
        <f t="shared" si="6"/>
        <v>0</v>
      </c>
    </row>
    <row r="377" spans="1:7" x14ac:dyDescent="0.2">
      <c r="A377" s="51"/>
      <c r="B377" s="98" t="s">
        <v>508</v>
      </c>
      <c r="C377" s="90"/>
      <c r="D377" s="90">
        <v>2590</v>
      </c>
      <c r="E377" s="90">
        <v>2590</v>
      </c>
      <c r="F377" s="92">
        <f t="shared" si="6"/>
        <v>0</v>
      </c>
    </row>
    <row r="378" spans="1:7" x14ac:dyDescent="0.2">
      <c r="A378" s="51"/>
      <c r="B378" s="98" t="s">
        <v>509</v>
      </c>
      <c r="C378" s="90"/>
      <c r="D378" s="90">
        <v>1450</v>
      </c>
      <c r="E378" s="90">
        <v>1450</v>
      </c>
      <c r="F378" s="104">
        <f t="shared" si="6"/>
        <v>0</v>
      </c>
    </row>
    <row r="379" spans="1:7" x14ac:dyDescent="0.2">
      <c r="A379" s="51"/>
      <c r="B379" s="98" t="s">
        <v>510</v>
      </c>
      <c r="C379" s="90"/>
      <c r="D379" s="90">
        <v>200</v>
      </c>
      <c r="E379" s="90">
        <v>200</v>
      </c>
      <c r="F379" s="92">
        <f t="shared" si="6"/>
        <v>0</v>
      </c>
    </row>
    <row r="380" spans="1:7" x14ac:dyDescent="0.2">
      <c r="A380" s="51"/>
      <c r="B380" s="98" t="s">
        <v>511</v>
      </c>
      <c r="C380" s="90"/>
      <c r="D380" s="90">
        <v>650</v>
      </c>
      <c r="E380" s="90">
        <v>650</v>
      </c>
      <c r="F380" s="92">
        <f t="shared" si="6"/>
        <v>0</v>
      </c>
    </row>
    <row r="381" spans="1:7" x14ac:dyDescent="0.2">
      <c r="A381" s="51"/>
      <c r="B381" s="98" t="s">
        <v>512</v>
      </c>
      <c r="C381" s="90"/>
      <c r="D381" s="90">
        <v>800</v>
      </c>
      <c r="E381" s="90">
        <v>800</v>
      </c>
      <c r="F381" s="92">
        <f t="shared" si="6"/>
        <v>0</v>
      </c>
    </row>
    <row r="382" spans="1:7" x14ac:dyDescent="0.2">
      <c r="A382" s="51"/>
      <c r="B382" s="98" t="s">
        <v>513</v>
      </c>
      <c r="C382" s="90"/>
      <c r="D382" s="90">
        <v>200</v>
      </c>
      <c r="E382" s="90">
        <v>200</v>
      </c>
      <c r="F382" s="92">
        <f t="shared" si="6"/>
        <v>0</v>
      </c>
    </row>
    <row r="383" spans="1:7" x14ac:dyDescent="0.2">
      <c r="A383" s="51"/>
      <c r="B383" s="98" t="s">
        <v>514</v>
      </c>
      <c r="C383" s="90"/>
      <c r="D383" s="90">
        <v>187.1</v>
      </c>
      <c r="E383" s="90">
        <v>187.1</v>
      </c>
      <c r="F383" s="92">
        <f t="shared" si="6"/>
        <v>0</v>
      </c>
    </row>
    <row r="384" spans="1:7" x14ac:dyDescent="0.2">
      <c r="A384" s="51"/>
      <c r="B384" s="98" t="s">
        <v>515</v>
      </c>
      <c r="C384" s="90"/>
      <c r="D384" s="90">
        <v>200</v>
      </c>
      <c r="E384" s="90">
        <v>200</v>
      </c>
      <c r="F384" s="92">
        <f t="shared" si="6"/>
        <v>0</v>
      </c>
    </row>
    <row r="385" spans="1:8" x14ac:dyDescent="0.2">
      <c r="A385" s="51"/>
      <c r="B385" s="98" t="s">
        <v>193</v>
      </c>
      <c r="C385" s="90"/>
      <c r="D385" s="90">
        <v>500</v>
      </c>
      <c r="E385" s="90">
        <v>500</v>
      </c>
      <c r="F385" s="92">
        <f t="shared" si="6"/>
        <v>0</v>
      </c>
    </row>
    <row r="386" spans="1:8" x14ac:dyDescent="0.2">
      <c r="A386" s="51"/>
      <c r="B386" s="60" t="s">
        <v>242</v>
      </c>
      <c r="C386" s="52"/>
      <c r="D386" s="52"/>
      <c r="E386" s="52">
        <v>1800</v>
      </c>
      <c r="F386" s="54"/>
    </row>
    <row r="387" spans="1:8" x14ac:dyDescent="0.2">
      <c r="A387" s="93" t="s">
        <v>516</v>
      </c>
      <c r="B387" s="94"/>
      <c r="C387" s="95">
        <v>957.5</v>
      </c>
      <c r="D387" s="96">
        <f>SUM(D388:D392)</f>
        <v>1000</v>
      </c>
      <c r="E387" s="96">
        <f>SUM(E388:E392)</f>
        <v>1000</v>
      </c>
      <c r="F387" s="97">
        <f t="shared" si="6"/>
        <v>0</v>
      </c>
    </row>
    <row r="388" spans="1:8" x14ac:dyDescent="0.2">
      <c r="A388" s="51"/>
      <c r="B388" s="98" t="s">
        <v>517</v>
      </c>
      <c r="C388" s="90"/>
      <c r="D388" s="91">
        <v>300</v>
      </c>
      <c r="E388" s="91">
        <v>300</v>
      </c>
      <c r="F388" s="92">
        <f t="shared" si="6"/>
        <v>0</v>
      </c>
    </row>
    <row r="389" spans="1:8" x14ac:dyDescent="0.2">
      <c r="A389" s="51"/>
      <c r="B389" s="98" t="s">
        <v>518</v>
      </c>
      <c r="C389" s="90"/>
      <c r="D389" s="91">
        <v>320</v>
      </c>
      <c r="E389" s="91">
        <v>320</v>
      </c>
      <c r="F389" s="92">
        <f t="shared" si="6"/>
        <v>0</v>
      </c>
    </row>
    <row r="390" spans="1:8" x14ac:dyDescent="0.2">
      <c r="A390" s="51"/>
      <c r="B390" s="98" t="s">
        <v>519</v>
      </c>
      <c r="C390" s="90"/>
      <c r="D390" s="91">
        <v>150</v>
      </c>
      <c r="E390" s="91">
        <v>150</v>
      </c>
      <c r="F390" s="92">
        <f t="shared" si="6"/>
        <v>0</v>
      </c>
    </row>
    <row r="391" spans="1:8" x14ac:dyDescent="0.2">
      <c r="A391" s="51"/>
      <c r="B391" s="98" t="s">
        <v>520</v>
      </c>
      <c r="C391" s="90"/>
      <c r="D391" s="91">
        <v>120</v>
      </c>
      <c r="E391" s="91">
        <v>120</v>
      </c>
      <c r="F391" s="92">
        <f t="shared" si="6"/>
        <v>0</v>
      </c>
    </row>
    <row r="392" spans="1:8" x14ac:dyDescent="0.2">
      <c r="A392" s="51"/>
      <c r="B392" s="98" t="s">
        <v>521</v>
      </c>
      <c r="C392" s="90"/>
      <c r="D392" s="91">
        <v>110</v>
      </c>
      <c r="E392" s="91">
        <v>110</v>
      </c>
      <c r="F392" s="92">
        <f t="shared" si="6"/>
        <v>0</v>
      </c>
    </row>
    <row r="393" spans="1:8" x14ac:dyDescent="0.2">
      <c r="A393" s="93" t="s">
        <v>522</v>
      </c>
      <c r="B393" s="94"/>
      <c r="C393" s="95">
        <v>2560</v>
      </c>
      <c r="D393" s="96">
        <v>3500</v>
      </c>
      <c r="E393" s="96">
        <f>SUM(E394:E399)</f>
        <v>3460</v>
      </c>
      <c r="F393" s="97">
        <f t="shared" si="6"/>
        <v>-40</v>
      </c>
    </row>
    <row r="394" spans="1:8" x14ac:dyDescent="0.2">
      <c r="A394" s="51"/>
      <c r="B394" s="98" t="s">
        <v>523</v>
      </c>
      <c r="C394" s="90"/>
      <c r="D394" s="91">
        <v>550</v>
      </c>
      <c r="E394" s="91">
        <v>550</v>
      </c>
      <c r="F394" s="92">
        <f t="shared" si="6"/>
        <v>0</v>
      </c>
    </row>
    <row r="395" spans="1:8" x14ac:dyDescent="0.2">
      <c r="A395" s="51"/>
      <c r="B395" s="98" t="s">
        <v>524</v>
      </c>
      <c r="C395" s="90"/>
      <c r="D395" s="91">
        <v>750</v>
      </c>
      <c r="E395" s="91">
        <v>750</v>
      </c>
      <c r="F395" s="92">
        <f t="shared" si="6"/>
        <v>0</v>
      </c>
    </row>
    <row r="396" spans="1:8" x14ac:dyDescent="0.2">
      <c r="A396" s="51"/>
      <c r="B396" s="98" t="s">
        <v>6</v>
      </c>
      <c r="C396" s="90"/>
      <c r="D396" s="91">
        <v>300</v>
      </c>
      <c r="E396" s="91">
        <v>300</v>
      </c>
      <c r="F396" s="92">
        <f t="shared" si="6"/>
        <v>0</v>
      </c>
    </row>
    <row r="397" spans="1:8" x14ac:dyDescent="0.2">
      <c r="A397" s="51"/>
      <c r="B397" s="98" t="s">
        <v>525</v>
      </c>
      <c r="C397" s="90"/>
      <c r="D397" s="91">
        <v>130</v>
      </c>
      <c r="E397" s="91">
        <v>130</v>
      </c>
      <c r="F397" s="92">
        <f t="shared" si="6"/>
        <v>0</v>
      </c>
      <c r="G397" s="36">
        <v>3500</v>
      </c>
      <c r="H397" s="36">
        <f>SUM(H398:H403)</f>
        <v>2660</v>
      </c>
    </row>
    <row r="398" spans="1:8" x14ac:dyDescent="0.2">
      <c r="A398" s="51"/>
      <c r="B398" s="98" t="s">
        <v>526</v>
      </c>
      <c r="C398" s="90"/>
      <c r="D398" s="91">
        <v>70</v>
      </c>
      <c r="E398" s="91">
        <v>70</v>
      </c>
      <c r="F398" s="92">
        <f t="shared" si="6"/>
        <v>0</v>
      </c>
      <c r="G398" s="36"/>
      <c r="H398" s="36">
        <v>750</v>
      </c>
    </row>
    <row r="399" spans="1:8" x14ac:dyDescent="0.2">
      <c r="A399" s="51"/>
      <c r="B399" s="98" t="s">
        <v>527</v>
      </c>
      <c r="C399" s="90"/>
      <c r="D399" s="91">
        <v>1700</v>
      </c>
      <c r="E399" s="91">
        <v>1660</v>
      </c>
      <c r="F399" s="92">
        <f t="shared" si="6"/>
        <v>-40</v>
      </c>
      <c r="G399" s="36"/>
      <c r="H399" s="36">
        <v>750</v>
      </c>
    </row>
    <row r="400" spans="1:8" x14ac:dyDescent="0.2">
      <c r="A400" s="93" t="s">
        <v>528</v>
      </c>
      <c r="B400" s="94"/>
      <c r="C400" s="95">
        <v>0.01</v>
      </c>
      <c r="D400" s="96">
        <f>SUM(D401:D414)</f>
        <v>3870</v>
      </c>
      <c r="E400" s="99">
        <f>SUM(E401:E414)</f>
        <v>3810</v>
      </c>
      <c r="F400" s="97">
        <f t="shared" si="6"/>
        <v>-60</v>
      </c>
      <c r="G400" s="36"/>
      <c r="H400" s="36">
        <v>900</v>
      </c>
    </row>
    <row r="401" spans="1:8" x14ac:dyDescent="0.2">
      <c r="A401" s="51"/>
      <c r="B401" s="98" t="s">
        <v>529</v>
      </c>
      <c r="C401" s="90"/>
      <c r="D401" s="91">
        <v>200</v>
      </c>
      <c r="E401" s="91">
        <v>200</v>
      </c>
      <c r="F401" s="92">
        <f t="shared" si="6"/>
        <v>0</v>
      </c>
      <c r="G401" s="36"/>
      <c r="H401" s="36">
        <v>130</v>
      </c>
    </row>
    <row r="402" spans="1:8" x14ac:dyDescent="0.2">
      <c r="A402" s="51"/>
      <c r="B402" s="98" t="s">
        <v>530</v>
      </c>
      <c r="C402" s="90"/>
      <c r="D402" s="91">
        <v>200</v>
      </c>
      <c r="E402" s="91">
        <v>200</v>
      </c>
      <c r="F402" s="92">
        <f t="shared" si="6"/>
        <v>0</v>
      </c>
      <c r="G402" s="36"/>
      <c r="H402" s="36">
        <v>130</v>
      </c>
    </row>
    <row r="403" spans="1:8" x14ac:dyDescent="0.2">
      <c r="A403" s="51"/>
      <c r="B403" s="98" t="s">
        <v>531</v>
      </c>
      <c r="C403" s="90"/>
      <c r="D403" s="91">
        <v>250</v>
      </c>
      <c r="E403" s="91">
        <v>250</v>
      </c>
      <c r="F403" s="92">
        <f t="shared" si="6"/>
        <v>0</v>
      </c>
      <c r="G403" s="36"/>
      <c r="H403" s="36">
        <v>0</v>
      </c>
    </row>
    <row r="404" spans="1:8" x14ac:dyDescent="0.2">
      <c r="A404" s="51"/>
      <c r="B404" s="98" t="s">
        <v>532</v>
      </c>
      <c r="C404" s="90"/>
      <c r="D404" s="91">
        <v>500</v>
      </c>
      <c r="E404" s="91">
        <v>500</v>
      </c>
      <c r="F404" s="92">
        <f t="shared" ref="F404:F435" si="7">E404-D404</f>
        <v>0</v>
      </c>
    </row>
    <row r="405" spans="1:8" x14ac:dyDescent="0.2">
      <c r="A405" s="51"/>
      <c r="B405" s="98" t="s">
        <v>533</v>
      </c>
      <c r="C405" s="90"/>
      <c r="D405" s="91">
        <v>250</v>
      </c>
      <c r="E405" s="91">
        <v>250</v>
      </c>
      <c r="F405" s="92">
        <f t="shared" si="7"/>
        <v>0</v>
      </c>
    </row>
    <row r="406" spans="1:8" x14ac:dyDescent="0.2">
      <c r="A406" s="51"/>
      <c r="B406" s="98" t="s">
        <v>534</v>
      </c>
      <c r="C406" s="90"/>
      <c r="D406" s="91">
        <v>800</v>
      </c>
      <c r="E406" s="91">
        <v>800</v>
      </c>
      <c r="F406" s="92">
        <f t="shared" si="7"/>
        <v>0</v>
      </c>
    </row>
    <row r="407" spans="1:8" x14ac:dyDescent="0.2">
      <c r="A407" s="51"/>
      <c r="B407" s="98" t="s">
        <v>535</v>
      </c>
      <c r="C407" s="90"/>
      <c r="D407" s="91">
        <v>300</v>
      </c>
      <c r="E407" s="91">
        <v>300</v>
      </c>
      <c r="F407" s="92">
        <f t="shared" si="7"/>
        <v>0</v>
      </c>
    </row>
    <row r="408" spans="1:8" x14ac:dyDescent="0.2">
      <c r="A408" s="51"/>
      <c r="B408" s="98" t="s">
        <v>313</v>
      </c>
      <c r="C408" s="90"/>
      <c r="D408" s="91">
        <v>250</v>
      </c>
      <c r="E408" s="91">
        <v>250</v>
      </c>
      <c r="F408" s="92">
        <f t="shared" si="7"/>
        <v>0</v>
      </c>
    </row>
    <row r="409" spans="1:8" x14ac:dyDescent="0.2">
      <c r="A409" s="51"/>
      <c r="B409" s="98" t="s">
        <v>536</v>
      </c>
      <c r="C409" s="90"/>
      <c r="D409" s="91">
        <v>300</v>
      </c>
      <c r="E409" s="91">
        <v>300</v>
      </c>
      <c r="F409" s="92">
        <f t="shared" si="7"/>
        <v>0</v>
      </c>
    </row>
    <row r="410" spans="1:8" x14ac:dyDescent="0.2">
      <c r="A410" s="51"/>
      <c r="B410" s="98" t="s">
        <v>537</v>
      </c>
      <c r="C410" s="90"/>
      <c r="D410" s="91">
        <v>150</v>
      </c>
      <c r="E410" s="91">
        <v>150</v>
      </c>
      <c r="F410" s="92">
        <f t="shared" si="7"/>
        <v>0</v>
      </c>
    </row>
    <row r="411" spans="1:8" x14ac:dyDescent="0.2">
      <c r="A411" s="51"/>
      <c r="B411" s="98" t="s">
        <v>538</v>
      </c>
      <c r="C411" s="90"/>
      <c r="D411" s="91">
        <v>100</v>
      </c>
      <c r="E411" s="91">
        <v>100</v>
      </c>
      <c r="F411" s="92">
        <f t="shared" si="7"/>
        <v>0</v>
      </c>
    </row>
    <row r="412" spans="1:8" x14ac:dyDescent="0.2">
      <c r="A412" s="51"/>
      <c r="B412" s="98" t="s">
        <v>539</v>
      </c>
      <c r="C412" s="90"/>
      <c r="D412" s="91">
        <v>120</v>
      </c>
      <c r="E412" s="91">
        <v>60</v>
      </c>
      <c r="F412" s="92">
        <f t="shared" si="7"/>
        <v>-60</v>
      </c>
    </row>
    <row r="413" spans="1:8" x14ac:dyDescent="0.2">
      <c r="A413" s="51"/>
      <c r="B413" s="98" t="s">
        <v>540</v>
      </c>
      <c r="C413" s="90"/>
      <c r="D413" s="91">
        <v>200</v>
      </c>
      <c r="E413" s="91">
        <v>200</v>
      </c>
      <c r="F413" s="92">
        <f t="shared" si="7"/>
        <v>0</v>
      </c>
    </row>
    <row r="414" spans="1:8" x14ac:dyDescent="0.2">
      <c r="A414" s="51"/>
      <c r="B414" s="98" t="s">
        <v>541</v>
      </c>
      <c r="C414" s="90"/>
      <c r="D414" s="91">
        <v>250</v>
      </c>
      <c r="E414" s="91">
        <v>250</v>
      </c>
      <c r="F414" s="92">
        <f t="shared" si="7"/>
        <v>0</v>
      </c>
    </row>
    <row r="415" spans="1:8" x14ac:dyDescent="0.2">
      <c r="A415" s="93" t="s">
        <v>542</v>
      </c>
      <c r="B415" s="94"/>
      <c r="C415" s="95">
        <v>1200</v>
      </c>
      <c r="D415" s="96">
        <f>SUM(D416:D418)</f>
        <v>1550</v>
      </c>
      <c r="E415" s="96">
        <f>SUM(E416:E418)</f>
        <v>1550</v>
      </c>
      <c r="F415" s="97">
        <f t="shared" si="7"/>
        <v>0</v>
      </c>
    </row>
    <row r="416" spans="1:8" x14ac:dyDescent="0.2">
      <c r="A416" s="51"/>
      <c r="B416" s="98" t="s">
        <v>543</v>
      </c>
      <c r="C416" s="90"/>
      <c r="D416" s="105">
        <v>250</v>
      </c>
      <c r="E416" s="105">
        <v>250</v>
      </c>
      <c r="F416" s="92">
        <f t="shared" si="7"/>
        <v>0</v>
      </c>
    </row>
    <row r="417" spans="1:6" x14ac:dyDescent="0.2">
      <c r="A417" s="51"/>
      <c r="B417" s="98" t="s">
        <v>544</v>
      </c>
      <c r="C417" s="90"/>
      <c r="D417" s="105">
        <v>500</v>
      </c>
      <c r="E417" s="105">
        <v>500</v>
      </c>
      <c r="F417" s="92">
        <f t="shared" si="7"/>
        <v>0</v>
      </c>
    </row>
    <row r="418" spans="1:6" x14ac:dyDescent="0.2">
      <c r="A418" s="51"/>
      <c r="B418" s="98" t="s">
        <v>545</v>
      </c>
      <c r="C418" s="90"/>
      <c r="D418" s="105">
        <v>800</v>
      </c>
      <c r="E418" s="105">
        <v>800</v>
      </c>
      <c r="F418" s="92">
        <f t="shared" si="7"/>
        <v>0</v>
      </c>
    </row>
    <row r="419" spans="1:6" x14ac:dyDescent="0.2">
      <c r="A419" s="93" t="s">
        <v>546</v>
      </c>
      <c r="B419" s="94"/>
      <c r="C419" s="95">
        <v>4133.5</v>
      </c>
      <c r="D419" s="96">
        <f>SUM(D420:D424)</f>
        <v>5500</v>
      </c>
      <c r="E419" s="96">
        <f>SUM(E420:E424)</f>
        <v>5500</v>
      </c>
      <c r="F419" s="97">
        <f t="shared" si="7"/>
        <v>0</v>
      </c>
    </row>
    <row r="420" spans="1:6" x14ac:dyDescent="0.2">
      <c r="A420" s="51"/>
      <c r="B420" s="98" t="s">
        <v>547</v>
      </c>
      <c r="C420" s="90"/>
      <c r="D420" s="91">
        <v>1100</v>
      </c>
      <c r="E420" s="91">
        <v>1100</v>
      </c>
      <c r="F420" s="92">
        <f t="shared" si="7"/>
        <v>0</v>
      </c>
    </row>
    <row r="421" spans="1:6" x14ac:dyDescent="0.2">
      <c r="A421" s="51"/>
      <c r="B421" s="98" t="s">
        <v>548</v>
      </c>
      <c r="C421" s="90"/>
      <c r="D421" s="91">
        <v>1100</v>
      </c>
      <c r="E421" s="91">
        <v>1100</v>
      </c>
      <c r="F421" s="92">
        <f t="shared" si="7"/>
        <v>0</v>
      </c>
    </row>
    <row r="422" spans="1:6" x14ac:dyDescent="0.2">
      <c r="A422" s="51"/>
      <c r="B422" s="98" t="s">
        <v>549</v>
      </c>
      <c r="C422" s="90"/>
      <c r="D422" s="91">
        <v>1100</v>
      </c>
      <c r="E422" s="91">
        <v>1100</v>
      </c>
      <c r="F422" s="92">
        <f t="shared" si="7"/>
        <v>0</v>
      </c>
    </row>
    <row r="423" spans="1:6" x14ac:dyDescent="0.2">
      <c r="A423" s="51"/>
      <c r="B423" s="98" t="s">
        <v>550</v>
      </c>
      <c r="C423" s="90"/>
      <c r="D423" s="91">
        <v>1100</v>
      </c>
      <c r="E423" s="91">
        <v>1100</v>
      </c>
      <c r="F423" s="92">
        <f t="shared" si="7"/>
        <v>0</v>
      </c>
    </row>
    <row r="424" spans="1:6" x14ac:dyDescent="0.2">
      <c r="A424" s="51"/>
      <c r="B424" s="98" t="s">
        <v>551</v>
      </c>
      <c r="C424" s="90"/>
      <c r="D424" s="91">
        <v>1100</v>
      </c>
      <c r="E424" s="91">
        <v>1100</v>
      </c>
      <c r="F424" s="92">
        <f t="shared" si="7"/>
        <v>0</v>
      </c>
    </row>
    <row r="425" spans="1:6" x14ac:dyDescent="0.2">
      <c r="A425" s="93" t="s">
        <v>552</v>
      </c>
      <c r="B425" s="94"/>
      <c r="C425" s="95">
        <v>7330</v>
      </c>
      <c r="D425" s="96">
        <f>SUM(D426:D430)</f>
        <v>4650</v>
      </c>
      <c r="E425" s="96">
        <f>SUM(E426:E430)</f>
        <v>4650</v>
      </c>
      <c r="F425" s="97">
        <f t="shared" si="7"/>
        <v>0</v>
      </c>
    </row>
    <row r="426" spans="1:6" ht="15.75" x14ac:dyDescent="0.2">
      <c r="A426" s="51"/>
      <c r="B426" s="38" t="s">
        <v>553</v>
      </c>
      <c r="C426" s="90"/>
      <c r="D426" s="91">
        <v>3450</v>
      </c>
      <c r="E426" s="91">
        <v>3450</v>
      </c>
      <c r="F426" s="92">
        <f t="shared" si="7"/>
        <v>0</v>
      </c>
    </row>
    <row r="427" spans="1:6" ht="15.75" x14ac:dyDescent="0.2">
      <c r="A427" s="51"/>
      <c r="B427" s="38" t="s">
        <v>554</v>
      </c>
      <c r="C427" s="90"/>
      <c r="D427" s="91">
        <v>100</v>
      </c>
      <c r="E427" s="91">
        <v>100</v>
      </c>
      <c r="F427" s="92">
        <f t="shared" si="7"/>
        <v>0</v>
      </c>
    </row>
    <row r="428" spans="1:6" ht="15.75" x14ac:dyDescent="0.2">
      <c r="A428" s="51"/>
      <c r="B428" s="38" t="s">
        <v>555</v>
      </c>
      <c r="C428" s="90"/>
      <c r="D428" s="91">
        <v>550</v>
      </c>
      <c r="E428" s="91">
        <v>550</v>
      </c>
      <c r="F428" s="92">
        <f t="shared" si="7"/>
        <v>0</v>
      </c>
    </row>
    <row r="429" spans="1:6" ht="15.75" x14ac:dyDescent="0.2">
      <c r="A429" s="51"/>
      <c r="B429" s="38" t="s">
        <v>556</v>
      </c>
      <c r="C429" s="90"/>
      <c r="D429" s="91">
        <v>250</v>
      </c>
      <c r="E429" s="91">
        <v>250</v>
      </c>
      <c r="F429" s="92">
        <f t="shared" si="7"/>
        <v>0</v>
      </c>
    </row>
    <row r="430" spans="1:6" ht="15.75" x14ac:dyDescent="0.2">
      <c r="A430" s="51"/>
      <c r="B430" s="38" t="s">
        <v>557</v>
      </c>
      <c r="C430" s="90"/>
      <c r="D430" s="91">
        <v>300</v>
      </c>
      <c r="E430" s="91">
        <v>300</v>
      </c>
      <c r="F430" s="92">
        <f t="shared" si="7"/>
        <v>0</v>
      </c>
    </row>
    <row r="431" spans="1:6" x14ac:dyDescent="0.2">
      <c r="A431" s="93" t="s">
        <v>558</v>
      </c>
      <c r="B431" s="94"/>
      <c r="C431" s="95">
        <v>2445.09</v>
      </c>
      <c r="D431" s="96">
        <v>3065</v>
      </c>
      <c r="E431" s="96">
        <f>SUM(E432:E439)</f>
        <v>2955</v>
      </c>
      <c r="F431" s="97">
        <f t="shared" si="7"/>
        <v>-110</v>
      </c>
    </row>
    <row r="432" spans="1:6" x14ac:dyDescent="0.2">
      <c r="A432" s="51"/>
      <c r="B432" s="98" t="s">
        <v>559</v>
      </c>
      <c r="C432" s="90"/>
      <c r="D432" s="90">
        <v>250</v>
      </c>
      <c r="E432" s="91">
        <v>170</v>
      </c>
      <c r="F432" s="92">
        <f t="shared" si="7"/>
        <v>-80</v>
      </c>
    </row>
    <row r="433" spans="1:6" x14ac:dyDescent="0.2">
      <c r="A433" s="51"/>
      <c r="B433" s="98" t="s">
        <v>560</v>
      </c>
      <c r="C433" s="90"/>
      <c r="D433" s="90">
        <v>1050</v>
      </c>
      <c r="E433" s="91">
        <v>1050</v>
      </c>
      <c r="F433" s="92">
        <f t="shared" si="7"/>
        <v>0</v>
      </c>
    </row>
    <row r="434" spans="1:6" x14ac:dyDescent="0.2">
      <c r="A434" s="51"/>
      <c r="B434" s="98" t="s">
        <v>561</v>
      </c>
      <c r="C434" s="90"/>
      <c r="D434" s="90">
        <v>160</v>
      </c>
      <c r="E434" s="91">
        <v>160</v>
      </c>
      <c r="F434" s="92">
        <f t="shared" si="7"/>
        <v>0</v>
      </c>
    </row>
    <row r="435" spans="1:6" x14ac:dyDescent="0.2">
      <c r="A435" s="51"/>
      <c r="B435" s="98" t="s">
        <v>562</v>
      </c>
      <c r="C435" s="90"/>
      <c r="D435" s="90">
        <v>55</v>
      </c>
      <c r="E435" s="91">
        <v>55</v>
      </c>
      <c r="F435" s="92">
        <f t="shared" si="7"/>
        <v>0</v>
      </c>
    </row>
    <row r="436" spans="1:6" x14ac:dyDescent="0.2">
      <c r="A436" s="51"/>
      <c r="B436" s="98" t="s">
        <v>563</v>
      </c>
      <c r="C436" s="90"/>
      <c r="D436" s="90">
        <v>270</v>
      </c>
      <c r="E436" s="91">
        <v>270</v>
      </c>
      <c r="F436" s="92">
        <f t="shared" ref="F436:F462" si="8">E436-D436</f>
        <v>0</v>
      </c>
    </row>
    <row r="437" spans="1:6" x14ac:dyDescent="0.2">
      <c r="A437" s="51"/>
      <c r="B437" s="98" t="s">
        <v>564</v>
      </c>
      <c r="C437" s="90"/>
      <c r="D437" s="90">
        <v>1000</v>
      </c>
      <c r="E437" s="91">
        <v>1000</v>
      </c>
      <c r="F437" s="92">
        <f t="shared" si="8"/>
        <v>0</v>
      </c>
    </row>
    <row r="438" spans="1:6" x14ac:dyDescent="0.2">
      <c r="A438" s="51"/>
      <c r="B438" s="98" t="s">
        <v>565</v>
      </c>
      <c r="C438" s="90"/>
      <c r="D438" s="90">
        <v>30</v>
      </c>
      <c r="E438" s="91">
        <v>30</v>
      </c>
      <c r="F438" s="92">
        <f t="shared" si="8"/>
        <v>0</v>
      </c>
    </row>
    <row r="439" spans="1:6" x14ac:dyDescent="0.2">
      <c r="A439" s="51"/>
      <c r="B439" s="98" t="s">
        <v>566</v>
      </c>
      <c r="C439" s="90"/>
      <c r="D439" s="90">
        <v>220</v>
      </c>
      <c r="E439" s="91">
        <v>220</v>
      </c>
      <c r="F439" s="92">
        <f t="shared" si="8"/>
        <v>0</v>
      </c>
    </row>
    <row r="440" spans="1:6" x14ac:dyDescent="0.2">
      <c r="A440" s="93" t="s">
        <v>567</v>
      </c>
      <c r="B440" s="94"/>
      <c r="C440" s="95">
        <v>17237.71</v>
      </c>
      <c r="D440" s="96">
        <f>SUM(D441:D448)</f>
        <v>20951.96</v>
      </c>
      <c r="E440" s="96">
        <f>SUM(E441:E448)</f>
        <v>20951.96</v>
      </c>
      <c r="F440" s="97">
        <f t="shared" si="8"/>
        <v>0</v>
      </c>
    </row>
    <row r="441" spans="1:6" x14ac:dyDescent="0.2">
      <c r="A441" s="51"/>
      <c r="B441" s="98" t="s">
        <v>568</v>
      </c>
      <c r="C441" s="90"/>
      <c r="D441" s="91">
        <v>14597.96</v>
      </c>
      <c r="E441" s="91">
        <v>14597.96</v>
      </c>
      <c r="F441" s="92">
        <f t="shared" si="8"/>
        <v>0</v>
      </c>
    </row>
    <row r="442" spans="1:6" x14ac:dyDescent="0.2">
      <c r="A442" s="51"/>
      <c r="B442" s="98" t="s">
        <v>569</v>
      </c>
      <c r="C442" s="90"/>
      <c r="D442" s="91">
        <v>500</v>
      </c>
      <c r="E442" s="91">
        <v>500</v>
      </c>
      <c r="F442" s="92">
        <f t="shared" si="8"/>
        <v>0</v>
      </c>
    </row>
    <row r="443" spans="1:6" x14ac:dyDescent="0.2">
      <c r="A443" s="51"/>
      <c r="B443" s="98" t="s">
        <v>570</v>
      </c>
      <c r="C443" s="90"/>
      <c r="D443" s="91">
        <v>37</v>
      </c>
      <c r="E443" s="91">
        <v>37</v>
      </c>
      <c r="F443" s="92">
        <f t="shared" si="8"/>
        <v>0</v>
      </c>
    </row>
    <row r="444" spans="1:6" x14ac:dyDescent="0.2">
      <c r="A444" s="51"/>
      <c r="B444" s="98" t="s">
        <v>571</v>
      </c>
      <c r="C444" s="90"/>
      <c r="D444" s="91">
        <v>65</v>
      </c>
      <c r="E444" s="91">
        <v>65</v>
      </c>
      <c r="F444" s="92">
        <f t="shared" si="8"/>
        <v>0</v>
      </c>
    </row>
    <row r="445" spans="1:6" x14ac:dyDescent="0.2">
      <c r="A445" s="51"/>
      <c r="B445" s="98" t="s">
        <v>572</v>
      </c>
      <c r="C445" s="90"/>
      <c r="D445" s="91">
        <v>1038</v>
      </c>
      <c r="E445" s="91">
        <v>1038</v>
      </c>
      <c r="F445" s="92">
        <f t="shared" si="8"/>
        <v>0</v>
      </c>
    </row>
    <row r="446" spans="1:6" x14ac:dyDescent="0.2">
      <c r="A446" s="51"/>
      <c r="B446" s="98" t="s">
        <v>573</v>
      </c>
      <c r="C446" s="90"/>
      <c r="D446" s="91">
        <v>300</v>
      </c>
      <c r="E446" s="91">
        <v>300</v>
      </c>
      <c r="F446" s="92">
        <f t="shared" si="8"/>
        <v>0</v>
      </c>
    </row>
    <row r="447" spans="1:6" x14ac:dyDescent="0.2">
      <c r="A447" s="51"/>
      <c r="B447" s="98" t="s">
        <v>574</v>
      </c>
      <c r="C447" s="90"/>
      <c r="D447" s="91">
        <v>4350</v>
      </c>
      <c r="E447" s="91">
        <v>4350</v>
      </c>
      <c r="F447" s="92">
        <f t="shared" si="8"/>
        <v>0</v>
      </c>
    </row>
    <row r="448" spans="1:6" x14ac:dyDescent="0.2">
      <c r="A448" s="51"/>
      <c r="B448" s="98" t="s">
        <v>575</v>
      </c>
      <c r="C448" s="90"/>
      <c r="D448" s="91">
        <v>64</v>
      </c>
      <c r="E448" s="91">
        <v>64</v>
      </c>
      <c r="F448" s="92">
        <f t="shared" si="8"/>
        <v>0</v>
      </c>
    </row>
    <row r="449" spans="1:6" x14ac:dyDescent="0.2">
      <c r="A449" s="93" t="s">
        <v>576</v>
      </c>
      <c r="B449" s="94"/>
      <c r="C449" s="95">
        <v>7310</v>
      </c>
      <c r="D449" s="96">
        <f>SUM(D450:D454)</f>
        <v>4264.6499999999996</v>
      </c>
      <c r="E449" s="96">
        <f>SUM(E450:E454)</f>
        <v>4264.6499999999996</v>
      </c>
      <c r="F449" s="97">
        <f t="shared" si="8"/>
        <v>0</v>
      </c>
    </row>
    <row r="450" spans="1:6" x14ac:dyDescent="0.2">
      <c r="A450" s="51"/>
      <c r="B450" s="98" t="s">
        <v>577</v>
      </c>
      <c r="C450" s="90"/>
      <c r="D450" s="91">
        <v>820</v>
      </c>
      <c r="E450" s="91">
        <v>820</v>
      </c>
      <c r="F450" s="92">
        <f t="shared" si="8"/>
        <v>0</v>
      </c>
    </row>
    <row r="451" spans="1:6" x14ac:dyDescent="0.2">
      <c r="A451" s="51"/>
      <c r="B451" s="98" t="s">
        <v>578</v>
      </c>
      <c r="C451" s="90"/>
      <c r="D451" s="91">
        <v>500</v>
      </c>
      <c r="E451" s="91">
        <v>500</v>
      </c>
      <c r="F451" s="92">
        <f t="shared" si="8"/>
        <v>0</v>
      </c>
    </row>
    <row r="452" spans="1:6" x14ac:dyDescent="0.2">
      <c r="A452" s="37"/>
      <c r="B452" s="98" t="s">
        <v>579</v>
      </c>
      <c r="C452" s="90"/>
      <c r="D452" s="91">
        <v>1519.65</v>
      </c>
      <c r="E452" s="91">
        <v>1519.65</v>
      </c>
      <c r="F452" s="92">
        <f t="shared" si="8"/>
        <v>0</v>
      </c>
    </row>
    <row r="453" spans="1:6" x14ac:dyDescent="0.2">
      <c r="A453" s="51"/>
      <c r="B453" s="98" t="s">
        <v>580</v>
      </c>
      <c r="C453" s="90"/>
      <c r="D453" s="91">
        <v>975</v>
      </c>
      <c r="E453" s="91">
        <v>975</v>
      </c>
      <c r="F453" s="92">
        <f t="shared" si="8"/>
        <v>0</v>
      </c>
    </row>
    <row r="454" spans="1:6" x14ac:dyDescent="0.2">
      <c r="A454" s="51"/>
      <c r="B454" s="98" t="s">
        <v>581</v>
      </c>
      <c r="C454" s="90"/>
      <c r="D454" s="91">
        <v>450</v>
      </c>
      <c r="E454" s="91">
        <v>450</v>
      </c>
      <c r="F454" s="92">
        <f t="shared" si="8"/>
        <v>0</v>
      </c>
    </row>
    <row r="455" spans="1:6" x14ac:dyDescent="0.2">
      <c r="A455" s="93" t="s">
        <v>582</v>
      </c>
      <c r="B455" s="94"/>
      <c r="C455" s="95">
        <v>0.01</v>
      </c>
      <c r="D455" s="96">
        <f>SUM(D456:D458)</f>
        <v>3521</v>
      </c>
      <c r="E455" s="96">
        <f>SUM(E456:E458)</f>
        <v>3521</v>
      </c>
      <c r="F455" s="97">
        <f t="shared" si="8"/>
        <v>0</v>
      </c>
    </row>
    <row r="456" spans="1:6" x14ac:dyDescent="0.2">
      <c r="A456" s="51"/>
      <c r="B456" s="106" t="s">
        <v>583</v>
      </c>
      <c r="C456" s="90"/>
      <c r="D456" s="91">
        <v>2121</v>
      </c>
      <c r="E456" s="91">
        <v>2121</v>
      </c>
      <c r="F456" s="92">
        <f t="shared" si="8"/>
        <v>0</v>
      </c>
    </row>
    <row r="457" spans="1:6" x14ac:dyDescent="0.2">
      <c r="A457" s="51"/>
      <c r="B457" s="106" t="s">
        <v>584</v>
      </c>
      <c r="C457" s="90"/>
      <c r="D457" s="91">
        <v>650</v>
      </c>
      <c r="E457" s="91">
        <v>650</v>
      </c>
      <c r="F457" s="92">
        <f t="shared" si="8"/>
        <v>0</v>
      </c>
    </row>
    <row r="458" spans="1:6" x14ac:dyDescent="0.2">
      <c r="A458" s="51"/>
      <c r="B458" s="106" t="s">
        <v>585</v>
      </c>
      <c r="C458" s="90"/>
      <c r="D458" s="91">
        <v>750</v>
      </c>
      <c r="E458" s="91">
        <v>750</v>
      </c>
      <c r="F458" s="92">
        <f t="shared" si="8"/>
        <v>0</v>
      </c>
    </row>
    <row r="459" spans="1:6" x14ac:dyDescent="0.2">
      <c r="A459" s="93" t="s">
        <v>586</v>
      </c>
      <c r="B459" s="94"/>
      <c r="C459" s="95">
        <v>2210</v>
      </c>
      <c r="D459" s="96">
        <f>SUM(D460:D462)</f>
        <v>3000</v>
      </c>
      <c r="E459" s="96">
        <f>SUM(E460:E462)</f>
        <v>3000</v>
      </c>
      <c r="F459" s="97">
        <f t="shared" si="8"/>
        <v>0</v>
      </c>
    </row>
    <row r="460" spans="1:6" x14ac:dyDescent="0.2">
      <c r="A460" s="51"/>
      <c r="B460" s="106" t="s">
        <v>587</v>
      </c>
      <c r="C460" s="90"/>
      <c r="D460" s="91">
        <v>1960</v>
      </c>
      <c r="E460" s="91">
        <v>1960</v>
      </c>
      <c r="F460" s="92">
        <f t="shared" si="8"/>
        <v>0</v>
      </c>
    </row>
    <row r="461" spans="1:6" x14ac:dyDescent="0.2">
      <c r="A461" s="51"/>
      <c r="B461" s="106" t="s">
        <v>560</v>
      </c>
      <c r="C461" s="90"/>
      <c r="D461" s="91">
        <v>700</v>
      </c>
      <c r="E461" s="91">
        <v>700</v>
      </c>
      <c r="F461" s="92">
        <f t="shared" si="8"/>
        <v>0</v>
      </c>
    </row>
    <row r="462" spans="1:6" x14ac:dyDescent="0.2">
      <c r="A462" s="51"/>
      <c r="B462" s="106" t="s">
        <v>588</v>
      </c>
      <c r="C462" s="90"/>
      <c r="D462" s="91">
        <v>340</v>
      </c>
      <c r="E462" s="91">
        <v>340</v>
      </c>
      <c r="F462" s="92">
        <f t="shared" si="8"/>
        <v>0</v>
      </c>
    </row>
    <row r="463" spans="1:6" x14ac:dyDescent="0.2">
      <c r="A463" s="93" t="s">
        <v>589</v>
      </c>
      <c r="B463" s="94"/>
      <c r="C463" s="95">
        <v>0</v>
      </c>
      <c r="D463" s="96">
        <f>SUM(D464:D469)*0.9</f>
        <v>945</v>
      </c>
      <c r="E463" s="96">
        <f>SUM(E464:E469)*0.9</f>
        <v>945</v>
      </c>
      <c r="F463" s="97">
        <f t="shared" ref="F463:F494" si="9">E463-D463</f>
        <v>0</v>
      </c>
    </row>
    <row r="464" spans="1:6" x14ac:dyDescent="0.2">
      <c r="A464" s="102" t="s">
        <v>306</v>
      </c>
      <c r="B464" s="106" t="s">
        <v>590</v>
      </c>
      <c r="C464" s="90"/>
      <c r="D464" s="91">
        <v>200</v>
      </c>
      <c r="E464" s="91">
        <v>200</v>
      </c>
      <c r="F464" s="92">
        <f t="shared" si="9"/>
        <v>0</v>
      </c>
    </row>
    <row r="465" spans="1:6" x14ac:dyDescent="0.2">
      <c r="A465" s="51"/>
      <c r="B465" s="106" t="s">
        <v>591</v>
      </c>
      <c r="C465" s="90"/>
      <c r="D465" s="91">
        <v>200</v>
      </c>
      <c r="E465" s="91">
        <v>200</v>
      </c>
      <c r="F465" s="92">
        <f t="shared" si="9"/>
        <v>0</v>
      </c>
    </row>
    <row r="466" spans="1:6" x14ac:dyDescent="0.2">
      <c r="A466" s="51"/>
      <c r="B466" s="106" t="s">
        <v>592</v>
      </c>
      <c r="C466" s="90"/>
      <c r="D466" s="91">
        <v>100</v>
      </c>
      <c r="E466" s="91">
        <v>100</v>
      </c>
      <c r="F466" s="92">
        <f t="shared" si="9"/>
        <v>0</v>
      </c>
    </row>
    <row r="467" spans="1:6" x14ac:dyDescent="0.2">
      <c r="A467" s="51"/>
      <c r="B467" s="106" t="s">
        <v>593</v>
      </c>
      <c r="C467" s="90"/>
      <c r="D467" s="91">
        <v>290</v>
      </c>
      <c r="E467" s="91">
        <v>290</v>
      </c>
      <c r="F467" s="92">
        <f t="shared" si="9"/>
        <v>0</v>
      </c>
    </row>
    <row r="468" spans="1:6" x14ac:dyDescent="0.2">
      <c r="A468" s="51"/>
      <c r="B468" s="106" t="s">
        <v>594</v>
      </c>
      <c r="C468" s="90"/>
      <c r="D468" s="91">
        <v>100</v>
      </c>
      <c r="E468" s="91">
        <v>100</v>
      </c>
      <c r="F468" s="92">
        <f t="shared" si="9"/>
        <v>0</v>
      </c>
    </row>
    <row r="469" spans="1:6" x14ac:dyDescent="0.2">
      <c r="A469" s="51"/>
      <c r="B469" s="106" t="s">
        <v>595</v>
      </c>
      <c r="C469" s="90"/>
      <c r="D469" s="91">
        <v>160</v>
      </c>
      <c r="E469" s="91">
        <v>160</v>
      </c>
      <c r="F469" s="92">
        <f t="shared" si="9"/>
        <v>0</v>
      </c>
    </row>
    <row r="470" spans="1:6" x14ac:dyDescent="0.2">
      <c r="A470" s="93" t="s">
        <v>596</v>
      </c>
      <c r="B470" s="94"/>
      <c r="C470" s="95">
        <v>410</v>
      </c>
      <c r="D470" s="96">
        <f>SUM(D471:D475)</f>
        <v>600</v>
      </c>
      <c r="E470" s="96">
        <f>SUM(E471:E475)</f>
        <v>600</v>
      </c>
      <c r="F470" s="97">
        <f t="shared" si="9"/>
        <v>0</v>
      </c>
    </row>
    <row r="471" spans="1:6" x14ac:dyDescent="0.2">
      <c r="A471" s="51"/>
      <c r="B471" s="98" t="s">
        <v>597</v>
      </c>
      <c r="C471" s="90"/>
      <c r="D471" s="91">
        <v>90</v>
      </c>
      <c r="E471" s="91">
        <v>90</v>
      </c>
      <c r="F471" s="92">
        <f t="shared" si="9"/>
        <v>0</v>
      </c>
    </row>
    <row r="472" spans="1:6" x14ac:dyDescent="0.2">
      <c r="A472" s="51"/>
      <c r="B472" s="98" t="s">
        <v>598</v>
      </c>
      <c r="C472" s="90"/>
      <c r="D472" s="91">
        <v>140</v>
      </c>
      <c r="E472" s="91">
        <v>140</v>
      </c>
      <c r="F472" s="92">
        <f t="shared" si="9"/>
        <v>0</v>
      </c>
    </row>
    <row r="473" spans="1:6" x14ac:dyDescent="0.2">
      <c r="A473" s="51"/>
      <c r="B473" s="98" t="s">
        <v>599</v>
      </c>
      <c r="C473" s="90"/>
      <c r="D473" s="91">
        <v>130</v>
      </c>
      <c r="E473" s="91">
        <v>130</v>
      </c>
      <c r="F473" s="92">
        <f t="shared" si="9"/>
        <v>0</v>
      </c>
    </row>
    <row r="474" spans="1:6" x14ac:dyDescent="0.2">
      <c r="A474" s="51"/>
      <c r="B474" s="98" t="s">
        <v>600</v>
      </c>
      <c r="C474" s="90"/>
      <c r="D474" s="91">
        <v>120</v>
      </c>
      <c r="E474" s="91">
        <v>120</v>
      </c>
      <c r="F474" s="92">
        <f t="shared" si="9"/>
        <v>0</v>
      </c>
    </row>
    <row r="475" spans="1:6" x14ac:dyDescent="0.2">
      <c r="A475" s="51"/>
      <c r="B475" s="98" t="s">
        <v>601</v>
      </c>
      <c r="C475" s="90"/>
      <c r="D475" s="91">
        <v>120</v>
      </c>
      <c r="E475" s="91">
        <v>120</v>
      </c>
      <c r="F475" s="92">
        <f t="shared" si="9"/>
        <v>0</v>
      </c>
    </row>
    <row r="476" spans="1:6" x14ac:dyDescent="0.2">
      <c r="A476" s="93" t="s">
        <v>602</v>
      </c>
      <c r="B476" s="94"/>
      <c r="C476" s="95">
        <v>890</v>
      </c>
      <c r="D476" s="96">
        <f>SUM(D477:D480)</f>
        <v>881.8</v>
      </c>
      <c r="E476" s="96">
        <f>SUM(E477:E480)</f>
        <v>881.8</v>
      </c>
      <c r="F476" s="97">
        <f t="shared" si="9"/>
        <v>0</v>
      </c>
    </row>
    <row r="477" spans="1:6" x14ac:dyDescent="0.2">
      <c r="A477" s="51"/>
      <c r="B477" s="98" t="s">
        <v>603</v>
      </c>
      <c r="C477" s="90"/>
      <c r="D477" s="91">
        <v>100</v>
      </c>
      <c r="E477" s="91">
        <v>100</v>
      </c>
      <c r="F477" s="92">
        <f t="shared" si="9"/>
        <v>0</v>
      </c>
    </row>
    <row r="478" spans="1:6" x14ac:dyDescent="0.2">
      <c r="A478" s="51"/>
      <c r="B478" s="98" t="s">
        <v>604</v>
      </c>
      <c r="C478" s="90"/>
      <c r="D478" s="91">
        <v>500</v>
      </c>
      <c r="E478" s="91">
        <v>500</v>
      </c>
      <c r="F478" s="92">
        <f t="shared" si="9"/>
        <v>0</v>
      </c>
    </row>
    <row r="479" spans="1:6" x14ac:dyDescent="0.2">
      <c r="A479" s="51"/>
      <c r="B479" s="98" t="s">
        <v>605</v>
      </c>
      <c r="C479" s="90"/>
      <c r="D479" s="91">
        <v>50</v>
      </c>
      <c r="E479" s="91">
        <v>50</v>
      </c>
      <c r="F479" s="92">
        <f t="shared" si="9"/>
        <v>0</v>
      </c>
    </row>
    <row r="480" spans="1:6" x14ac:dyDescent="0.2">
      <c r="A480" s="51"/>
      <c r="B480" s="98" t="s">
        <v>606</v>
      </c>
      <c r="C480" s="90"/>
      <c r="D480" s="91">
        <v>231.8</v>
      </c>
      <c r="E480" s="91">
        <v>231.8</v>
      </c>
      <c r="F480" s="92">
        <f t="shared" si="9"/>
        <v>0</v>
      </c>
    </row>
    <row r="481" spans="1:6" x14ac:dyDescent="0.2">
      <c r="A481" s="93" t="s">
        <v>607</v>
      </c>
      <c r="B481" s="94"/>
      <c r="C481" s="95">
        <v>0.01</v>
      </c>
      <c r="D481" s="96">
        <f>SUM(D482:D492)</f>
        <v>2000</v>
      </c>
      <c r="E481" s="96">
        <f>SUM(E482:E492)</f>
        <v>2000</v>
      </c>
      <c r="F481" s="97">
        <f t="shared" si="9"/>
        <v>0</v>
      </c>
    </row>
    <row r="482" spans="1:6" x14ac:dyDescent="0.2">
      <c r="A482" s="51"/>
      <c r="B482" s="98" t="s">
        <v>608</v>
      </c>
      <c r="C482" s="90"/>
      <c r="D482" s="91">
        <v>50</v>
      </c>
      <c r="E482" s="91">
        <v>50</v>
      </c>
      <c r="F482" s="92">
        <f t="shared" si="9"/>
        <v>0</v>
      </c>
    </row>
    <row r="483" spans="1:6" x14ac:dyDescent="0.2">
      <c r="A483" s="51"/>
      <c r="B483" s="98" t="s">
        <v>609</v>
      </c>
      <c r="C483" s="90"/>
      <c r="D483" s="91">
        <v>50</v>
      </c>
      <c r="E483" s="91">
        <v>50</v>
      </c>
      <c r="F483" s="92">
        <f t="shared" si="9"/>
        <v>0</v>
      </c>
    </row>
    <row r="484" spans="1:6" x14ac:dyDescent="0.2">
      <c r="A484" s="51"/>
      <c r="B484" s="98" t="s">
        <v>610</v>
      </c>
      <c r="C484" s="90"/>
      <c r="D484" s="91">
        <v>50</v>
      </c>
      <c r="E484" s="91">
        <v>50</v>
      </c>
      <c r="F484" s="92">
        <f t="shared" si="9"/>
        <v>0</v>
      </c>
    </row>
    <row r="485" spans="1:6" x14ac:dyDescent="0.2">
      <c r="A485" s="51"/>
      <c r="B485" s="98" t="s">
        <v>6</v>
      </c>
      <c r="C485" s="90"/>
      <c r="D485" s="91">
        <v>100</v>
      </c>
      <c r="E485" s="91">
        <v>100</v>
      </c>
      <c r="F485" s="92">
        <f t="shared" si="9"/>
        <v>0</v>
      </c>
    </row>
    <row r="486" spans="1:6" x14ac:dyDescent="0.2">
      <c r="A486" s="51"/>
      <c r="B486" s="98" t="s">
        <v>611</v>
      </c>
      <c r="C486" s="90"/>
      <c r="D486" s="91">
        <v>50</v>
      </c>
      <c r="E486" s="91">
        <v>50</v>
      </c>
      <c r="F486" s="92">
        <f t="shared" si="9"/>
        <v>0</v>
      </c>
    </row>
    <row r="487" spans="1:6" x14ac:dyDescent="0.2">
      <c r="A487" s="51"/>
      <c r="B487" s="98" t="s">
        <v>612</v>
      </c>
      <c r="C487" s="90"/>
      <c r="D487" s="91">
        <v>100</v>
      </c>
      <c r="E487" s="91">
        <v>100</v>
      </c>
      <c r="F487" s="92">
        <f t="shared" si="9"/>
        <v>0</v>
      </c>
    </row>
    <row r="488" spans="1:6" x14ac:dyDescent="0.2">
      <c r="A488" s="51"/>
      <c r="B488" s="98" t="s">
        <v>613</v>
      </c>
      <c r="C488" s="90"/>
      <c r="D488" s="91">
        <v>1400</v>
      </c>
      <c r="E488" s="91">
        <v>1400</v>
      </c>
      <c r="F488" s="92">
        <f t="shared" si="9"/>
        <v>0</v>
      </c>
    </row>
    <row r="489" spans="1:6" x14ac:dyDescent="0.2">
      <c r="A489" s="51"/>
      <c r="B489" s="98" t="s">
        <v>614</v>
      </c>
      <c r="C489" s="90"/>
      <c r="D489" s="91">
        <v>50</v>
      </c>
      <c r="E489" s="91">
        <v>50</v>
      </c>
      <c r="F489" s="92">
        <f t="shared" si="9"/>
        <v>0</v>
      </c>
    </row>
    <row r="490" spans="1:6" x14ac:dyDescent="0.2">
      <c r="A490" s="51"/>
      <c r="B490" s="98" t="s">
        <v>615</v>
      </c>
      <c r="C490" s="90"/>
      <c r="D490" s="91">
        <v>100</v>
      </c>
      <c r="E490" s="91">
        <v>100</v>
      </c>
      <c r="F490" s="92">
        <f t="shared" si="9"/>
        <v>0</v>
      </c>
    </row>
    <row r="491" spans="1:6" x14ac:dyDescent="0.2">
      <c r="A491" s="51"/>
      <c r="B491" s="98" t="s">
        <v>616</v>
      </c>
      <c r="C491" s="90"/>
      <c r="D491" s="91">
        <v>30</v>
      </c>
      <c r="E491" s="91">
        <v>30</v>
      </c>
      <c r="F491" s="92">
        <f t="shared" si="9"/>
        <v>0</v>
      </c>
    </row>
    <row r="492" spans="1:6" x14ac:dyDescent="0.2">
      <c r="A492" s="51"/>
      <c r="B492" s="98" t="s">
        <v>617</v>
      </c>
      <c r="C492" s="90"/>
      <c r="D492" s="91">
        <v>20</v>
      </c>
      <c r="E492" s="91">
        <v>20</v>
      </c>
      <c r="F492" s="92">
        <f t="shared" si="9"/>
        <v>0</v>
      </c>
    </row>
    <row r="493" spans="1:6" x14ac:dyDescent="0.2">
      <c r="A493" s="93" t="s">
        <v>618</v>
      </c>
      <c r="B493" s="94"/>
      <c r="C493" s="95">
        <v>0</v>
      </c>
      <c r="D493" s="96">
        <f>SUM(D494:D500)</f>
        <v>4300</v>
      </c>
      <c r="E493" s="96">
        <f>SUM(E494:E500)</f>
        <v>4300</v>
      </c>
      <c r="F493" s="97">
        <f t="shared" si="9"/>
        <v>0</v>
      </c>
    </row>
    <row r="494" spans="1:6" x14ac:dyDescent="0.2">
      <c r="A494" s="51"/>
      <c r="B494" s="98" t="s">
        <v>619</v>
      </c>
      <c r="C494" s="90"/>
      <c r="D494" s="91">
        <v>600</v>
      </c>
      <c r="E494" s="91">
        <v>600</v>
      </c>
      <c r="F494" s="92">
        <f t="shared" si="9"/>
        <v>0</v>
      </c>
    </row>
    <row r="495" spans="1:6" x14ac:dyDescent="0.2">
      <c r="A495" s="51"/>
      <c r="B495" s="98" t="s">
        <v>620</v>
      </c>
      <c r="C495" s="90"/>
      <c r="D495" s="91">
        <v>375</v>
      </c>
      <c r="E495" s="91">
        <v>375</v>
      </c>
      <c r="F495" s="92">
        <f t="shared" ref="F495:F528" si="10">E495-D495</f>
        <v>0</v>
      </c>
    </row>
    <row r="496" spans="1:6" x14ac:dyDescent="0.2">
      <c r="A496" s="51"/>
      <c r="B496" s="98" t="s">
        <v>621</v>
      </c>
      <c r="C496" s="90"/>
      <c r="D496" s="91">
        <v>2000</v>
      </c>
      <c r="E496" s="91">
        <v>2000</v>
      </c>
      <c r="F496" s="92">
        <f t="shared" si="10"/>
        <v>0</v>
      </c>
    </row>
    <row r="497" spans="1:6" x14ac:dyDescent="0.2">
      <c r="A497" s="51"/>
      <c r="B497" s="98" t="s">
        <v>622</v>
      </c>
      <c r="C497" s="90"/>
      <c r="D497" s="91">
        <v>330</v>
      </c>
      <c r="E497" s="91">
        <v>330</v>
      </c>
      <c r="F497" s="92">
        <f t="shared" si="10"/>
        <v>0</v>
      </c>
    </row>
    <row r="498" spans="1:6" x14ac:dyDescent="0.2">
      <c r="A498" s="51"/>
      <c r="B498" s="98" t="s">
        <v>623</v>
      </c>
      <c r="C498" s="90"/>
      <c r="D498" s="91">
        <v>626</v>
      </c>
      <c r="E498" s="91">
        <v>626</v>
      </c>
      <c r="F498" s="92">
        <f t="shared" si="10"/>
        <v>0</v>
      </c>
    </row>
    <row r="499" spans="1:6" x14ac:dyDescent="0.2">
      <c r="A499" s="51"/>
      <c r="B499" s="98" t="s">
        <v>624</v>
      </c>
      <c r="C499" s="90"/>
      <c r="D499" s="91">
        <v>320</v>
      </c>
      <c r="E499" s="91">
        <v>320</v>
      </c>
      <c r="F499" s="92">
        <f t="shared" si="10"/>
        <v>0</v>
      </c>
    </row>
    <row r="500" spans="1:6" x14ac:dyDescent="0.2">
      <c r="A500" s="51"/>
      <c r="B500" s="98" t="s">
        <v>625</v>
      </c>
      <c r="C500" s="90"/>
      <c r="D500" s="91">
        <v>49</v>
      </c>
      <c r="E500" s="91">
        <v>49</v>
      </c>
      <c r="F500" s="92">
        <f t="shared" si="10"/>
        <v>0</v>
      </c>
    </row>
    <row r="501" spans="1:6" x14ac:dyDescent="0.2">
      <c r="A501" s="93" t="s">
        <v>626</v>
      </c>
      <c r="B501" s="94"/>
      <c r="C501" s="95">
        <v>8900</v>
      </c>
      <c r="D501" s="96">
        <f>SUM(D502:D504)</f>
        <v>14000</v>
      </c>
      <c r="E501" s="96">
        <v>14000</v>
      </c>
      <c r="F501" s="97">
        <f t="shared" si="10"/>
        <v>0</v>
      </c>
    </row>
    <row r="502" spans="1:6" x14ac:dyDescent="0.2">
      <c r="A502" s="51"/>
      <c r="B502" s="98" t="s">
        <v>627</v>
      </c>
      <c r="C502" s="90"/>
      <c r="D502" s="91">
        <v>6620</v>
      </c>
      <c r="E502" s="91">
        <v>6620</v>
      </c>
      <c r="F502" s="92">
        <f t="shared" si="10"/>
        <v>0</v>
      </c>
    </row>
    <row r="503" spans="1:6" x14ac:dyDescent="0.2">
      <c r="A503" s="51"/>
      <c r="B503" s="98" t="s">
        <v>628</v>
      </c>
      <c r="C503" s="90"/>
      <c r="D503" s="91">
        <v>7280</v>
      </c>
      <c r="E503" s="91">
        <v>7280</v>
      </c>
      <c r="F503" s="92">
        <f t="shared" si="10"/>
        <v>0</v>
      </c>
    </row>
    <row r="504" spans="1:6" x14ac:dyDescent="0.2">
      <c r="A504" s="51"/>
      <c r="B504" s="98" t="s">
        <v>629</v>
      </c>
      <c r="C504" s="90"/>
      <c r="D504" s="91">
        <v>100</v>
      </c>
      <c r="E504" s="91">
        <v>100</v>
      </c>
      <c r="F504" s="92">
        <f t="shared" si="10"/>
        <v>0</v>
      </c>
    </row>
    <row r="505" spans="1:6" x14ac:dyDescent="0.2">
      <c r="A505" s="93" t="s">
        <v>630</v>
      </c>
      <c r="B505" s="94"/>
      <c r="C505" s="95">
        <v>550</v>
      </c>
      <c r="D505" s="96">
        <f>+SUM(D506:D507)</f>
        <v>700</v>
      </c>
      <c r="E505" s="96">
        <f>+SUM(E506:E507)</f>
        <v>700</v>
      </c>
      <c r="F505" s="97">
        <f t="shared" si="10"/>
        <v>0</v>
      </c>
    </row>
    <row r="506" spans="1:6" x14ac:dyDescent="0.2">
      <c r="A506" s="51"/>
      <c r="B506" s="98" t="s">
        <v>631</v>
      </c>
      <c r="C506" s="90"/>
      <c r="D506" s="91">
        <v>450</v>
      </c>
      <c r="E506" s="91">
        <v>450</v>
      </c>
      <c r="F506" s="92">
        <f t="shared" si="10"/>
        <v>0</v>
      </c>
    </row>
    <row r="507" spans="1:6" x14ac:dyDescent="0.2">
      <c r="A507" s="51"/>
      <c r="B507" s="98" t="s">
        <v>632</v>
      </c>
      <c r="C507" s="90"/>
      <c r="D507" s="91">
        <v>250</v>
      </c>
      <c r="E507" s="91">
        <v>250</v>
      </c>
      <c r="F507" s="92">
        <f t="shared" si="10"/>
        <v>0</v>
      </c>
    </row>
    <row r="508" spans="1:6" x14ac:dyDescent="0.2">
      <c r="A508" s="93" t="s">
        <v>633</v>
      </c>
      <c r="B508" s="94"/>
      <c r="C508" s="95">
        <v>247.5</v>
      </c>
      <c r="D508" s="96">
        <v>300</v>
      </c>
      <c r="E508" s="96">
        <f>E509</f>
        <v>300</v>
      </c>
      <c r="F508" s="97">
        <f t="shared" si="10"/>
        <v>0</v>
      </c>
    </row>
    <row r="509" spans="1:6" x14ac:dyDescent="0.2">
      <c r="A509" s="87"/>
      <c r="B509" s="103" t="s">
        <v>629</v>
      </c>
      <c r="C509" s="63"/>
      <c r="D509" s="64"/>
      <c r="E509" s="64">
        <v>300</v>
      </c>
      <c r="F509" s="65"/>
    </row>
    <row r="510" spans="1:6" x14ac:dyDescent="0.2">
      <c r="A510" s="93" t="s">
        <v>634</v>
      </c>
      <c r="B510" s="94"/>
      <c r="C510" s="95">
        <v>1855</v>
      </c>
      <c r="D510" s="96">
        <f>SUM(D511:D514)</f>
        <v>3375</v>
      </c>
      <c r="E510" s="96">
        <f>SUM(E511:E514)</f>
        <v>3375</v>
      </c>
      <c r="F510" s="97">
        <f t="shared" si="10"/>
        <v>0</v>
      </c>
    </row>
    <row r="511" spans="1:6" x14ac:dyDescent="0.2">
      <c r="A511" s="51"/>
      <c r="B511" s="98" t="s">
        <v>635</v>
      </c>
      <c r="C511" s="90"/>
      <c r="D511" s="91">
        <v>750</v>
      </c>
      <c r="E511" s="91">
        <v>750</v>
      </c>
      <c r="F511" s="92">
        <f t="shared" si="10"/>
        <v>0</v>
      </c>
    </row>
    <row r="512" spans="1:6" x14ac:dyDescent="0.2">
      <c r="A512" s="51"/>
      <c r="B512" s="98" t="s">
        <v>636</v>
      </c>
      <c r="C512" s="90"/>
      <c r="D512" s="91">
        <v>475</v>
      </c>
      <c r="E512" s="91">
        <v>475</v>
      </c>
      <c r="F512" s="92">
        <f t="shared" si="10"/>
        <v>0</v>
      </c>
    </row>
    <row r="513" spans="1:8" x14ac:dyDescent="0.2">
      <c r="A513" s="51"/>
      <c r="B513" s="98" t="s">
        <v>637</v>
      </c>
      <c r="C513" s="90"/>
      <c r="D513" s="91">
        <v>1350</v>
      </c>
      <c r="E513" s="91">
        <v>1350</v>
      </c>
      <c r="F513" s="92">
        <f t="shared" si="10"/>
        <v>0</v>
      </c>
    </row>
    <row r="514" spans="1:8" x14ac:dyDescent="0.2">
      <c r="A514" s="51"/>
      <c r="B514" s="98" t="s">
        <v>638</v>
      </c>
      <c r="C514" s="90"/>
      <c r="D514" s="91">
        <v>800</v>
      </c>
      <c r="E514" s="91">
        <v>800</v>
      </c>
      <c r="F514" s="92">
        <f t="shared" si="10"/>
        <v>0</v>
      </c>
    </row>
    <row r="515" spans="1:8" x14ac:dyDescent="0.2">
      <c r="A515" s="93" t="s">
        <v>639</v>
      </c>
      <c r="B515" s="94"/>
      <c r="C515" s="95">
        <v>3400</v>
      </c>
      <c r="D515" s="96">
        <f>SUM(D516:D520)</f>
        <v>3650</v>
      </c>
      <c r="E515" s="96">
        <f>SUM(E516:E520)</f>
        <v>3650</v>
      </c>
      <c r="F515" s="97">
        <f t="shared" si="10"/>
        <v>0</v>
      </c>
    </row>
    <row r="516" spans="1:8" x14ac:dyDescent="0.2">
      <c r="A516" s="51"/>
      <c r="B516" s="98" t="s">
        <v>640</v>
      </c>
      <c r="C516" s="90"/>
      <c r="D516" s="91">
        <v>1500</v>
      </c>
      <c r="E516" s="91">
        <v>1500</v>
      </c>
      <c r="F516" s="92">
        <f t="shared" si="10"/>
        <v>0</v>
      </c>
    </row>
    <row r="517" spans="1:8" x14ac:dyDescent="0.2">
      <c r="A517" s="51"/>
      <c r="B517" s="98" t="s">
        <v>31</v>
      </c>
      <c r="C517" s="90"/>
      <c r="D517" s="91">
        <v>200</v>
      </c>
      <c r="E517" s="91">
        <v>200</v>
      </c>
      <c r="F517" s="92">
        <f t="shared" si="10"/>
        <v>0</v>
      </c>
    </row>
    <row r="518" spans="1:8" x14ac:dyDescent="0.2">
      <c r="A518" s="51"/>
      <c r="B518" s="98" t="s">
        <v>641</v>
      </c>
      <c r="C518" s="90"/>
      <c r="D518" s="91">
        <v>200</v>
      </c>
      <c r="E518" s="91">
        <v>200</v>
      </c>
      <c r="F518" s="92">
        <f t="shared" si="10"/>
        <v>0</v>
      </c>
      <c r="G518" s="36">
        <v>400</v>
      </c>
      <c r="H518" s="36">
        <v>400</v>
      </c>
    </row>
    <row r="519" spans="1:8" x14ac:dyDescent="0.2">
      <c r="A519" s="51"/>
      <c r="B519" s="98" t="s">
        <v>642</v>
      </c>
      <c r="C519" s="90"/>
      <c r="D519" s="91">
        <v>1000</v>
      </c>
      <c r="E519" s="91">
        <v>1000</v>
      </c>
      <c r="F519" s="92">
        <f t="shared" si="10"/>
        <v>0</v>
      </c>
    </row>
    <row r="520" spans="1:8" x14ac:dyDescent="0.2">
      <c r="A520" s="51"/>
      <c r="B520" s="98" t="s">
        <v>643</v>
      </c>
      <c r="C520" s="90"/>
      <c r="D520" s="91">
        <v>750</v>
      </c>
      <c r="E520" s="91">
        <v>750</v>
      </c>
      <c r="F520" s="92">
        <f t="shared" si="10"/>
        <v>0</v>
      </c>
    </row>
    <row r="521" spans="1:8" x14ac:dyDescent="0.2">
      <c r="A521" s="93" t="s">
        <v>644</v>
      </c>
      <c r="B521" s="94"/>
      <c r="C521" s="95">
        <v>2250</v>
      </c>
      <c r="D521" s="96">
        <v>2100</v>
      </c>
      <c r="E521" s="96">
        <f>SUM(E522:E523)</f>
        <v>8190</v>
      </c>
      <c r="F521" s="97">
        <f t="shared" si="10"/>
        <v>6090</v>
      </c>
    </row>
    <row r="522" spans="1:8" x14ac:dyDescent="0.2">
      <c r="A522" s="87"/>
      <c r="B522" s="62" t="s">
        <v>8</v>
      </c>
      <c r="C522" s="63"/>
      <c r="D522" s="64"/>
      <c r="E522" s="64">
        <v>2100</v>
      </c>
      <c r="F522" s="65"/>
    </row>
    <row r="523" spans="1:8" x14ac:dyDescent="0.2">
      <c r="A523" s="87"/>
      <c r="B523" s="62" t="s">
        <v>242</v>
      </c>
      <c r="C523" s="63"/>
      <c r="D523" s="64"/>
      <c r="E523" s="64">
        <v>6090</v>
      </c>
      <c r="F523" s="65"/>
    </row>
    <row r="524" spans="1:8" x14ac:dyDescent="0.2">
      <c r="A524" s="93" t="s">
        <v>645</v>
      </c>
      <c r="B524" s="94"/>
      <c r="C524" s="95">
        <v>9440</v>
      </c>
      <c r="D524" s="96">
        <f>SUM(D525:D531)</f>
        <v>11200</v>
      </c>
      <c r="E524" s="96">
        <f>SUM(E525:E531)</f>
        <v>11200</v>
      </c>
      <c r="F524" s="97">
        <f t="shared" si="10"/>
        <v>0</v>
      </c>
    </row>
    <row r="525" spans="1:8" x14ac:dyDescent="0.2">
      <c r="A525" s="51"/>
      <c r="B525" s="98" t="s">
        <v>266</v>
      </c>
      <c r="C525" s="90"/>
      <c r="D525" s="91">
        <v>6300</v>
      </c>
      <c r="E525" s="91">
        <v>6300</v>
      </c>
      <c r="F525" s="92">
        <f t="shared" si="10"/>
        <v>0</v>
      </c>
    </row>
    <row r="526" spans="1:8" x14ac:dyDescent="0.2">
      <c r="A526" s="51"/>
      <c r="B526" s="98" t="s">
        <v>290</v>
      </c>
      <c r="C526" s="90"/>
      <c r="D526" s="91">
        <v>900</v>
      </c>
      <c r="E526" s="91">
        <v>900</v>
      </c>
      <c r="F526" s="92">
        <f t="shared" si="10"/>
        <v>0</v>
      </c>
    </row>
    <row r="527" spans="1:8" x14ac:dyDescent="0.2">
      <c r="A527" s="51"/>
      <c r="B527" s="98" t="s">
        <v>185</v>
      </c>
      <c r="C527" s="90"/>
      <c r="D527" s="91">
        <v>1050</v>
      </c>
      <c r="E527" s="91">
        <v>1050</v>
      </c>
      <c r="F527" s="92">
        <f t="shared" si="10"/>
        <v>0</v>
      </c>
    </row>
    <row r="528" spans="1:8" x14ac:dyDescent="0.2">
      <c r="A528" s="51"/>
      <c r="B528" s="98" t="s">
        <v>646</v>
      </c>
      <c r="C528" s="90"/>
      <c r="D528" s="91">
        <v>650</v>
      </c>
      <c r="E528" s="91">
        <v>650</v>
      </c>
      <c r="F528" s="92">
        <f t="shared" si="10"/>
        <v>0</v>
      </c>
    </row>
    <row r="529" spans="1:6" x14ac:dyDescent="0.2">
      <c r="A529" s="51"/>
      <c r="B529" s="98" t="s">
        <v>647</v>
      </c>
      <c r="C529" s="90"/>
      <c r="D529" s="91">
        <v>750</v>
      </c>
      <c r="E529" s="91">
        <v>750</v>
      </c>
      <c r="F529" s="92">
        <f t="shared" ref="F529:F544" si="11">E529-D529</f>
        <v>0</v>
      </c>
    </row>
    <row r="530" spans="1:6" x14ac:dyDescent="0.2">
      <c r="A530" s="51"/>
      <c r="B530" s="98" t="s">
        <v>262</v>
      </c>
      <c r="C530" s="90"/>
      <c r="D530" s="91">
        <v>800</v>
      </c>
      <c r="E530" s="91">
        <v>800</v>
      </c>
      <c r="F530" s="92">
        <f t="shared" si="11"/>
        <v>0</v>
      </c>
    </row>
    <row r="531" spans="1:6" x14ac:dyDescent="0.2">
      <c r="A531" s="51"/>
      <c r="B531" s="98" t="s">
        <v>648</v>
      </c>
      <c r="C531" s="90"/>
      <c r="D531" s="91">
        <v>750</v>
      </c>
      <c r="E531" s="91">
        <v>750</v>
      </c>
      <c r="F531" s="92">
        <f t="shared" si="11"/>
        <v>0</v>
      </c>
    </row>
    <row r="532" spans="1:6" x14ac:dyDescent="0.2">
      <c r="A532" s="93" t="s">
        <v>649</v>
      </c>
      <c r="B532" s="94"/>
      <c r="C532" s="95">
        <v>0.01</v>
      </c>
      <c r="D532" s="96">
        <f>SUM(D533:D537)</f>
        <v>10000</v>
      </c>
      <c r="E532" s="96">
        <f>SUM(E533:E538)</f>
        <v>14247.060000000001</v>
      </c>
      <c r="F532" s="97">
        <f t="shared" si="11"/>
        <v>4247.0600000000013</v>
      </c>
    </row>
    <row r="533" spans="1:6" x14ac:dyDescent="0.2">
      <c r="A533" s="51"/>
      <c r="B533" s="98" t="s">
        <v>650</v>
      </c>
      <c r="C533" s="90"/>
      <c r="D533" s="91">
        <v>6729.7</v>
      </c>
      <c r="E533" s="91">
        <v>6729.7</v>
      </c>
      <c r="F533" s="92">
        <f t="shared" si="11"/>
        <v>0</v>
      </c>
    </row>
    <row r="534" spans="1:6" x14ac:dyDescent="0.2">
      <c r="A534" s="51"/>
      <c r="B534" s="98" t="s">
        <v>651</v>
      </c>
      <c r="C534" s="90"/>
      <c r="D534" s="91">
        <v>24.090000000000003</v>
      </c>
      <c r="E534" s="91">
        <v>24.090000000000003</v>
      </c>
      <c r="F534" s="92">
        <f t="shared" si="11"/>
        <v>0</v>
      </c>
    </row>
    <row r="535" spans="1:6" x14ac:dyDescent="0.2">
      <c r="A535" s="51"/>
      <c r="B535" s="98" t="s">
        <v>652</v>
      </c>
      <c r="C535" s="90"/>
      <c r="D535" s="91">
        <v>1099</v>
      </c>
      <c r="E535" s="91">
        <v>1099</v>
      </c>
      <c r="F535" s="92">
        <f t="shared" si="11"/>
        <v>0</v>
      </c>
    </row>
    <row r="536" spans="1:6" x14ac:dyDescent="0.2">
      <c r="A536" s="51"/>
      <c r="B536" s="98" t="s">
        <v>653</v>
      </c>
      <c r="C536" s="90"/>
      <c r="D536" s="91">
        <v>920.20999999999992</v>
      </c>
      <c r="E536" s="91">
        <v>920.20999999999992</v>
      </c>
      <c r="F536" s="92">
        <f t="shared" si="11"/>
        <v>0</v>
      </c>
    </row>
    <row r="537" spans="1:6" x14ac:dyDescent="0.2">
      <c r="A537" s="51"/>
      <c r="B537" s="98" t="s">
        <v>654</v>
      </c>
      <c r="C537" s="90"/>
      <c r="D537" s="91">
        <v>1227</v>
      </c>
      <c r="E537" s="91">
        <v>1227</v>
      </c>
      <c r="F537" s="92">
        <f t="shared" si="11"/>
        <v>0</v>
      </c>
    </row>
    <row r="538" spans="1:6" x14ac:dyDescent="0.2">
      <c r="A538" s="51"/>
      <c r="B538" s="60" t="s">
        <v>173</v>
      </c>
      <c r="C538" s="52"/>
      <c r="D538" s="53"/>
      <c r="E538" s="53">
        <v>4247.0600000000004</v>
      </c>
      <c r="F538" s="54"/>
    </row>
    <row r="539" spans="1:6" x14ac:dyDescent="0.2">
      <c r="A539" s="93" t="s">
        <v>655</v>
      </c>
      <c r="B539" s="94"/>
      <c r="C539" s="95">
        <v>2110</v>
      </c>
      <c r="D539" s="96">
        <f>SUM(D540:D544)</f>
        <v>2710</v>
      </c>
      <c r="E539" s="96">
        <f>SUM(E540:E544)</f>
        <v>2710</v>
      </c>
      <c r="F539" s="97">
        <f t="shared" si="11"/>
        <v>0</v>
      </c>
    </row>
    <row r="540" spans="1:6" x14ac:dyDescent="0.2">
      <c r="A540" s="51"/>
      <c r="B540" s="98" t="s">
        <v>656</v>
      </c>
      <c r="C540" s="90"/>
      <c r="D540" s="91">
        <v>250</v>
      </c>
      <c r="E540" s="91">
        <v>250</v>
      </c>
      <c r="F540" s="92">
        <f t="shared" si="11"/>
        <v>0</v>
      </c>
    </row>
    <row r="541" spans="1:6" x14ac:dyDescent="0.2">
      <c r="A541" s="51"/>
      <c r="B541" s="98" t="s">
        <v>657</v>
      </c>
      <c r="C541" s="90"/>
      <c r="D541" s="91">
        <v>1740</v>
      </c>
      <c r="E541" s="91">
        <v>1740</v>
      </c>
      <c r="F541" s="92">
        <f t="shared" si="11"/>
        <v>0</v>
      </c>
    </row>
    <row r="542" spans="1:6" x14ac:dyDescent="0.2">
      <c r="A542" s="51"/>
      <c r="B542" s="98" t="s">
        <v>658</v>
      </c>
      <c r="C542" s="90"/>
      <c r="D542" s="91">
        <v>140</v>
      </c>
      <c r="E542" s="91">
        <v>140</v>
      </c>
      <c r="F542" s="92">
        <f t="shared" si="11"/>
        <v>0</v>
      </c>
    </row>
    <row r="543" spans="1:6" x14ac:dyDescent="0.2">
      <c r="A543" s="51"/>
      <c r="B543" s="98" t="s">
        <v>659</v>
      </c>
      <c r="C543" s="90"/>
      <c r="D543" s="91">
        <v>500</v>
      </c>
      <c r="E543" s="91">
        <v>500</v>
      </c>
      <c r="F543" s="92">
        <f t="shared" si="11"/>
        <v>0</v>
      </c>
    </row>
    <row r="544" spans="1:6" x14ac:dyDescent="0.2">
      <c r="A544" s="51"/>
      <c r="B544" s="98" t="s">
        <v>660</v>
      </c>
      <c r="C544" s="90"/>
      <c r="D544" s="91">
        <v>80</v>
      </c>
      <c r="E544" s="91">
        <v>80</v>
      </c>
      <c r="F544" s="92">
        <f t="shared" si="11"/>
        <v>0</v>
      </c>
    </row>
    <row r="545" spans="1:6" x14ac:dyDescent="0.2">
      <c r="A545" s="107" t="s">
        <v>661</v>
      </c>
      <c r="B545" s="108"/>
      <c r="C545" s="95">
        <v>0</v>
      </c>
      <c r="D545" s="96">
        <v>3160</v>
      </c>
      <c r="E545" s="96">
        <f>SUM(E546:E550)</f>
        <v>3160</v>
      </c>
      <c r="F545" s="97"/>
    </row>
    <row r="546" spans="1:6" x14ac:dyDescent="0.2">
      <c r="A546" s="51"/>
      <c r="B546" s="98" t="s">
        <v>662</v>
      </c>
      <c r="C546" s="90"/>
      <c r="D546" s="91">
        <v>1100</v>
      </c>
      <c r="E546" s="91">
        <v>1100</v>
      </c>
      <c r="F546" s="92"/>
    </row>
    <row r="547" spans="1:6" x14ac:dyDescent="0.2">
      <c r="A547" s="51"/>
      <c r="B547" s="98" t="s">
        <v>663</v>
      </c>
      <c r="C547" s="90"/>
      <c r="D547" s="91">
        <v>320</v>
      </c>
      <c r="E547" s="91">
        <v>320</v>
      </c>
      <c r="F547" s="92"/>
    </row>
    <row r="548" spans="1:6" x14ac:dyDescent="0.2">
      <c r="A548" s="51"/>
      <c r="B548" s="98" t="s">
        <v>466</v>
      </c>
      <c r="C548" s="90"/>
      <c r="D548" s="91">
        <v>640</v>
      </c>
      <c r="E548" s="91">
        <v>640</v>
      </c>
      <c r="F548" s="92"/>
    </row>
    <row r="549" spans="1:6" x14ac:dyDescent="0.2">
      <c r="A549" s="51"/>
      <c r="B549" s="98" t="s">
        <v>664</v>
      </c>
      <c r="C549" s="90"/>
      <c r="D549" s="91">
        <v>400</v>
      </c>
      <c r="E549" s="91">
        <v>400</v>
      </c>
      <c r="F549" s="92"/>
    </row>
    <row r="550" spans="1:6" x14ac:dyDescent="0.2">
      <c r="A550" s="51"/>
      <c r="B550" s="98" t="s">
        <v>665</v>
      </c>
      <c r="C550" s="90"/>
      <c r="D550" s="91">
        <v>700</v>
      </c>
      <c r="E550" s="91">
        <v>700</v>
      </c>
      <c r="F550" s="92"/>
    </row>
    <row r="551" spans="1:6" x14ac:dyDescent="0.2">
      <c r="A551" s="107" t="s">
        <v>666</v>
      </c>
      <c r="B551" s="108"/>
      <c r="C551" s="95">
        <v>21600</v>
      </c>
      <c r="D551" s="96">
        <v>23000</v>
      </c>
      <c r="E551" s="96">
        <f>SUM(E552:E576)</f>
        <v>23000</v>
      </c>
      <c r="F551" s="97"/>
    </row>
    <row r="552" spans="1:6" x14ac:dyDescent="0.2">
      <c r="A552" s="109"/>
      <c r="B552" s="110" t="s">
        <v>667</v>
      </c>
      <c r="C552" s="111"/>
      <c r="D552" s="112"/>
      <c r="E552" s="112">
        <v>500</v>
      </c>
      <c r="F552" s="113"/>
    </row>
    <row r="553" spans="1:6" x14ac:dyDescent="0.2">
      <c r="A553" s="109"/>
      <c r="B553" s="110" t="s">
        <v>668</v>
      </c>
      <c r="C553" s="111"/>
      <c r="D553" s="112"/>
      <c r="E553" s="112">
        <v>500</v>
      </c>
      <c r="F553" s="113"/>
    </row>
    <row r="554" spans="1:6" x14ac:dyDescent="0.2">
      <c r="A554" s="109"/>
      <c r="B554" s="110" t="s">
        <v>669</v>
      </c>
      <c r="C554" s="111"/>
      <c r="D554" s="112"/>
      <c r="E554" s="112">
        <v>500</v>
      </c>
      <c r="F554" s="113"/>
    </row>
    <row r="555" spans="1:6" x14ac:dyDescent="0.2">
      <c r="A555" s="109"/>
      <c r="B555" s="110" t="s">
        <v>670</v>
      </c>
      <c r="C555" s="111"/>
      <c r="D555" s="112"/>
      <c r="E555" s="112">
        <v>800</v>
      </c>
      <c r="F555" s="113"/>
    </row>
    <row r="556" spans="1:6" x14ac:dyDescent="0.2">
      <c r="A556" s="109"/>
      <c r="B556" s="110" t="s">
        <v>671</v>
      </c>
      <c r="C556" s="111"/>
      <c r="D556" s="112"/>
      <c r="E556" s="112">
        <v>500</v>
      </c>
      <c r="F556" s="113"/>
    </row>
    <row r="557" spans="1:6" x14ac:dyDescent="0.2">
      <c r="A557" s="109"/>
      <c r="B557" s="110" t="s">
        <v>672</v>
      </c>
      <c r="C557" s="111"/>
      <c r="D557" s="112"/>
      <c r="E557" s="112">
        <v>1000</v>
      </c>
      <c r="F557" s="113"/>
    </row>
    <row r="558" spans="1:6" x14ac:dyDescent="0.2">
      <c r="A558" s="109"/>
      <c r="B558" s="110" t="s">
        <v>673</v>
      </c>
      <c r="C558" s="111"/>
      <c r="D558" s="112"/>
      <c r="E558" s="112">
        <v>500</v>
      </c>
      <c r="F558" s="113"/>
    </row>
    <row r="559" spans="1:6" x14ac:dyDescent="0.2">
      <c r="A559" s="109"/>
      <c r="B559" s="110" t="s">
        <v>674</v>
      </c>
      <c r="C559" s="111"/>
      <c r="D559" s="112"/>
      <c r="E559" s="112">
        <v>1000</v>
      </c>
      <c r="F559" s="113"/>
    </row>
    <row r="560" spans="1:6" x14ac:dyDescent="0.2">
      <c r="A560" s="109"/>
      <c r="B560" s="110" t="s">
        <v>675</v>
      </c>
      <c r="C560" s="111"/>
      <c r="D560" s="112"/>
      <c r="E560" s="112">
        <v>400</v>
      </c>
      <c r="F560" s="113"/>
    </row>
    <row r="561" spans="1:6" x14ac:dyDescent="0.2">
      <c r="A561" s="109"/>
      <c r="B561" s="110" t="s">
        <v>676</v>
      </c>
      <c r="C561" s="111"/>
      <c r="D561" s="112"/>
      <c r="E561" s="112">
        <v>250</v>
      </c>
      <c r="F561" s="113"/>
    </row>
    <row r="562" spans="1:6" x14ac:dyDescent="0.2">
      <c r="A562" s="109"/>
      <c r="B562" s="110" t="s">
        <v>677</v>
      </c>
      <c r="C562" s="111"/>
      <c r="D562" s="112"/>
      <c r="E562" s="112">
        <v>500</v>
      </c>
      <c r="F562" s="113"/>
    </row>
    <row r="563" spans="1:6" x14ac:dyDescent="0.2">
      <c r="A563" s="109"/>
      <c r="B563" s="110" t="s">
        <v>678</v>
      </c>
      <c r="C563" s="111"/>
      <c r="D563" s="112"/>
      <c r="E563" s="112">
        <v>1000</v>
      </c>
      <c r="F563" s="113"/>
    </row>
    <row r="564" spans="1:6" x14ac:dyDescent="0.2">
      <c r="A564" s="109"/>
      <c r="B564" s="110" t="s">
        <v>370</v>
      </c>
      <c r="C564" s="111"/>
      <c r="D564" s="112"/>
      <c r="E564" s="112">
        <v>1000</v>
      </c>
      <c r="F564" s="113"/>
    </row>
    <row r="565" spans="1:6" x14ac:dyDescent="0.2">
      <c r="A565" s="109"/>
      <c r="B565" s="110" t="s">
        <v>679</v>
      </c>
      <c r="C565" s="111"/>
      <c r="D565" s="112"/>
      <c r="E565" s="112">
        <v>600</v>
      </c>
      <c r="F565" s="113"/>
    </row>
    <row r="566" spans="1:6" x14ac:dyDescent="0.2">
      <c r="A566" s="109"/>
      <c r="B566" s="110" t="s">
        <v>680</v>
      </c>
      <c r="C566" s="111"/>
      <c r="D566" s="112"/>
      <c r="E566" s="112">
        <v>250</v>
      </c>
      <c r="F566" s="113"/>
    </row>
    <row r="567" spans="1:6" x14ac:dyDescent="0.2">
      <c r="A567" s="109"/>
      <c r="B567" s="110" t="s">
        <v>681</v>
      </c>
      <c r="C567" s="111"/>
      <c r="D567" s="112"/>
      <c r="E567" s="112">
        <v>500</v>
      </c>
      <c r="F567" s="113"/>
    </row>
    <row r="568" spans="1:6" x14ac:dyDescent="0.2">
      <c r="A568" s="109"/>
      <c r="B568" s="110" t="s">
        <v>682</v>
      </c>
      <c r="C568" s="111"/>
      <c r="D568" s="112"/>
      <c r="E568" s="112">
        <v>750</v>
      </c>
      <c r="F568" s="113"/>
    </row>
    <row r="569" spans="1:6" x14ac:dyDescent="0.2">
      <c r="A569" s="109"/>
      <c r="B569" s="110" t="s">
        <v>683</v>
      </c>
      <c r="C569" s="111"/>
      <c r="D569" s="112"/>
      <c r="E569" s="112">
        <v>300</v>
      </c>
      <c r="F569" s="113"/>
    </row>
    <row r="570" spans="1:6" x14ac:dyDescent="0.2">
      <c r="A570" s="109"/>
      <c r="B570" s="110" t="s">
        <v>684</v>
      </c>
      <c r="C570" s="111"/>
      <c r="D570" s="112"/>
      <c r="E570" s="112">
        <v>1100</v>
      </c>
      <c r="F570" s="113"/>
    </row>
    <row r="571" spans="1:6" x14ac:dyDescent="0.2">
      <c r="A571" s="109"/>
      <c r="B571" s="110" t="s">
        <v>685</v>
      </c>
      <c r="C571" s="111"/>
      <c r="D571" s="112"/>
      <c r="E571" s="112">
        <v>3000</v>
      </c>
      <c r="F571" s="113"/>
    </row>
    <row r="572" spans="1:6" x14ac:dyDescent="0.2">
      <c r="A572" s="109"/>
      <c r="B572" s="110" t="s">
        <v>686</v>
      </c>
      <c r="C572" s="111"/>
      <c r="D572" s="112"/>
      <c r="E572" s="112">
        <v>2500</v>
      </c>
      <c r="F572" s="113"/>
    </row>
    <row r="573" spans="1:6" x14ac:dyDescent="0.2">
      <c r="A573" s="109"/>
      <c r="B573" s="110" t="s">
        <v>687</v>
      </c>
      <c r="C573" s="111"/>
      <c r="D573" s="112"/>
      <c r="E573" s="112">
        <v>300</v>
      </c>
      <c r="F573" s="113"/>
    </row>
    <row r="574" spans="1:6" x14ac:dyDescent="0.2">
      <c r="A574" s="109"/>
      <c r="B574" s="110" t="s">
        <v>688</v>
      </c>
      <c r="C574" s="111"/>
      <c r="D574" s="112"/>
      <c r="E574" s="112">
        <v>750</v>
      </c>
      <c r="F574" s="113"/>
    </row>
    <row r="575" spans="1:6" x14ac:dyDescent="0.2">
      <c r="A575" s="109"/>
      <c r="B575" s="110" t="s">
        <v>689</v>
      </c>
      <c r="C575" s="111"/>
      <c r="D575" s="112"/>
      <c r="E575" s="112">
        <v>1500</v>
      </c>
      <c r="F575" s="113"/>
    </row>
    <row r="576" spans="1:6" x14ac:dyDescent="0.2">
      <c r="A576" s="109"/>
      <c r="B576" s="110" t="s">
        <v>690</v>
      </c>
      <c r="C576" s="111"/>
      <c r="D576" s="112"/>
      <c r="E576" s="112">
        <v>3000</v>
      </c>
      <c r="F576" s="113"/>
    </row>
    <row r="577" spans="1:6" x14ac:dyDescent="0.2">
      <c r="A577" s="107" t="s">
        <v>691</v>
      </c>
      <c r="B577" s="108"/>
      <c r="C577" s="95">
        <v>3350</v>
      </c>
      <c r="D577" s="96">
        <v>3025</v>
      </c>
      <c r="E577" s="96">
        <f>SUM(E578:E581)</f>
        <v>3025</v>
      </c>
      <c r="F577" s="97"/>
    </row>
    <row r="578" spans="1:6" x14ac:dyDescent="0.2">
      <c r="A578" s="109"/>
      <c r="B578" s="110" t="s">
        <v>692</v>
      </c>
      <c r="C578" s="111"/>
      <c r="D578" s="112">
        <v>2000</v>
      </c>
      <c r="E578" s="112">
        <v>2000</v>
      </c>
      <c r="F578" s="113"/>
    </row>
    <row r="579" spans="1:6" x14ac:dyDescent="0.2">
      <c r="A579" s="109"/>
      <c r="B579" s="110" t="s">
        <v>693</v>
      </c>
      <c r="C579" s="111"/>
      <c r="D579" s="112">
        <v>300</v>
      </c>
      <c r="E579" s="112">
        <v>300</v>
      </c>
      <c r="F579" s="113"/>
    </row>
    <row r="580" spans="1:6" x14ac:dyDescent="0.2">
      <c r="A580" s="109"/>
      <c r="B580" s="110" t="s">
        <v>694</v>
      </c>
      <c r="C580" s="111"/>
      <c r="D580" s="112">
        <v>225</v>
      </c>
      <c r="E580" s="112">
        <v>225</v>
      </c>
      <c r="F580" s="113"/>
    </row>
    <row r="581" spans="1:6" x14ac:dyDescent="0.2">
      <c r="A581" s="51"/>
      <c r="B581" s="98" t="s">
        <v>695</v>
      </c>
      <c r="C581" s="90"/>
      <c r="D581" s="91">
        <v>500</v>
      </c>
      <c r="E581" s="91">
        <v>500</v>
      </c>
      <c r="F581" s="92"/>
    </row>
    <row r="582" spans="1:6" x14ac:dyDescent="0.2">
      <c r="A582" s="107" t="s">
        <v>696</v>
      </c>
      <c r="B582" s="108"/>
      <c r="C582" s="95">
        <v>0</v>
      </c>
      <c r="D582" s="96">
        <v>3087</v>
      </c>
      <c r="E582" s="96">
        <f>SUM(E583:E586)</f>
        <v>3087</v>
      </c>
      <c r="F582" s="97"/>
    </row>
    <row r="583" spans="1:6" x14ac:dyDescent="0.2">
      <c r="A583" s="51"/>
      <c r="B583" s="98" t="s">
        <v>472</v>
      </c>
      <c r="C583" s="90"/>
      <c r="D583" s="91">
        <v>140</v>
      </c>
      <c r="E583" s="91">
        <v>140</v>
      </c>
      <c r="F583" s="92"/>
    </row>
    <row r="584" spans="1:6" x14ac:dyDescent="0.2">
      <c r="A584" s="51"/>
      <c r="B584" s="98" t="s">
        <v>697</v>
      </c>
      <c r="C584" s="90"/>
      <c r="D584" s="91">
        <v>710</v>
      </c>
      <c r="E584" s="91">
        <v>710</v>
      </c>
      <c r="F584" s="92"/>
    </row>
    <row r="585" spans="1:6" x14ac:dyDescent="0.2">
      <c r="A585" s="51"/>
      <c r="B585" s="98" t="s">
        <v>698</v>
      </c>
      <c r="C585" s="90"/>
      <c r="D585" s="91">
        <v>587</v>
      </c>
      <c r="E585" s="91">
        <v>587</v>
      </c>
      <c r="F585" s="92"/>
    </row>
    <row r="586" spans="1:6" x14ac:dyDescent="0.2">
      <c r="A586" s="51"/>
      <c r="B586" s="98" t="s">
        <v>699</v>
      </c>
      <c r="C586" s="90"/>
      <c r="D586" s="91">
        <v>1650</v>
      </c>
      <c r="E586" s="91">
        <v>1650</v>
      </c>
      <c r="F586" s="92"/>
    </row>
    <row r="587" spans="1:6" x14ac:dyDescent="0.2">
      <c r="A587" s="107" t="s">
        <v>700</v>
      </c>
      <c r="B587" s="108"/>
      <c r="C587" s="95">
        <v>1600</v>
      </c>
      <c r="D587" s="96">
        <v>1800</v>
      </c>
      <c r="E587" s="96">
        <f>SUM(E588:E589)</f>
        <v>1800</v>
      </c>
      <c r="F587" s="97"/>
    </row>
    <row r="588" spans="1:6" x14ac:dyDescent="0.2">
      <c r="A588" s="51"/>
      <c r="B588" s="98" t="s">
        <v>701</v>
      </c>
      <c r="C588" s="90"/>
      <c r="D588" s="91">
        <v>1600</v>
      </c>
      <c r="E588" s="91">
        <v>1600</v>
      </c>
      <c r="F588" s="92"/>
    </row>
    <row r="589" spans="1:6" x14ac:dyDescent="0.2">
      <c r="A589" s="51"/>
      <c r="B589" s="98" t="s">
        <v>702</v>
      </c>
      <c r="C589" s="90"/>
      <c r="D589" s="91">
        <v>200</v>
      </c>
      <c r="E589" s="91">
        <v>200</v>
      </c>
      <c r="F589" s="92"/>
    </row>
    <row r="590" spans="1:6" x14ac:dyDescent="0.2">
      <c r="A590" s="107" t="s">
        <v>703</v>
      </c>
      <c r="B590" s="108"/>
      <c r="C590" s="95">
        <v>5330</v>
      </c>
      <c r="D590" s="96">
        <v>6140</v>
      </c>
      <c r="E590" s="96">
        <f>SUM(E591:E597)</f>
        <v>6140</v>
      </c>
      <c r="F590" s="97"/>
    </row>
    <row r="591" spans="1:6" x14ac:dyDescent="0.2">
      <c r="A591" s="51"/>
      <c r="B591" s="98" t="s">
        <v>704</v>
      </c>
      <c r="C591" s="90"/>
      <c r="D591" s="91">
        <v>320</v>
      </c>
      <c r="E591" s="91">
        <v>320</v>
      </c>
      <c r="F591" s="92"/>
    </row>
    <row r="592" spans="1:6" x14ac:dyDescent="0.2">
      <c r="A592" s="51"/>
      <c r="B592" s="98" t="s">
        <v>705</v>
      </c>
      <c r="C592" s="90"/>
      <c r="D592" s="91">
        <v>3505</v>
      </c>
      <c r="E592" s="91">
        <v>3505</v>
      </c>
      <c r="F592" s="92"/>
    </row>
    <row r="593" spans="1:6" x14ac:dyDescent="0.2">
      <c r="A593" s="51"/>
      <c r="B593" s="98" t="s">
        <v>706</v>
      </c>
      <c r="C593" s="90"/>
      <c r="D593" s="91">
        <v>500</v>
      </c>
      <c r="E593" s="91">
        <v>500</v>
      </c>
      <c r="F593" s="92"/>
    </row>
    <row r="594" spans="1:6" x14ac:dyDescent="0.2">
      <c r="A594" s="51"/>
      <c r="B594" s="98" t="s">
        <v>707</v>
      </c>
      <c r="C594" s="90"/>
      <c r="D594" s="91">
        <v>500</v>
      </c>
      <c r="E594" s="91">
        <v>500</v>
      </c>
      <c r="F594" s="92"/>
    </row>
    <row r="595" spans="1:6" x14ac:dyDescent="0.2">
      <c r="A595" s="51"/>
      <c r="B595" s="98" t="s">
        <v>708</v>
      </c>
      <c r="C595" s="90"/>
      <c r="D595" s="91">
        <v>300</v>
      </c>
      <c r="E595" s="91">
        <v>300</v>
      </c>
      <c r="F595" s="92"/>
    </row>
    <row r="596" spans="1:6" x14ac:dyDescent="0.2">
      <c r="A596" s="51"/>
      <c r="B596" s="98" t="s">
        <v>709</v>
      </c>
      <c r="C596" s="90"/>
      <c r="D596" s="91">
        <v>265</v>
      </c>
      <c r="E596" s="91">
        <v>265</v>
      </c>
      <c r="F596" s="92"/>
    </row>
    <row r="597" spans="1:6" x14ac:dyDescent="0.2">
      <c r="A597" s="51"/>
      <c r="B597" s="98" t="s">
        <v>710</v>
      </c>
      <c r="C597" s="90"/>
      <c r="D597" s="91">
        <v>750</v>
      </c>
      <c r="E597" s="91">
        <v>750</v>
      </c>
      <c r="F597" s="92"/>
    </row>
    <row r="598" spans="1:6" x14ac:dyDescent="0.2">
      <c r="A598" s="107" t="s">
        <v>711</v>
      </c>
      <c r="B598" s="108"/>
      <c r="C598" s="95">
        <v>0</v>
      </c>
      <c r="D598" s="96">
        <v>1750</v>
      </c>
      <c r="E598" s="96">
        <f>SUM(E599:E601)</f>
        <v>1750</v>
      </c>
      <c r="F598" s="97"/>
    </row>
    <row r="599" spans="1:6" x14ac:dyDescent="0.2">
      <c r="A599" s="51"/>
      <c r="B599" s="98" t="s">
        <v>712</v>
      </c>
      <c r="C599" s="90"/>
      <c r="D599" s="91">
        <v>1400</v>
      </c>
      <c r="E599" s="91">
        <v>1400</v>
      </c>
      <c r="F599" s="92"/>
    </row>
    <row r="600" spans="1:6" x14ac:dyDescent="0.2">
      <c r="A600" s="51"/>
      <c r="B600" s="98" t="s">
        <v>713</v>
      </c>
      <c r="C600" s="90"/>
      <c r="D600" s="91">
        <v>150</v>
      </c>
      <c r="E600" s="91">
        <v>150</v>
      </c>
      <c r="F600" s="92"/>
    </row>
    <row r="601" spans="1:6" x14ac:dyDescent="0.2">
      <c r="A601" s="51"/>
      <c r="B601" s="98" t="s">
        <v>714</v>
      </c>
      <c r="C601" s="90"/>
      <c r="D601" s="91">
        <v>200</v>
      </c>
      <c r="E601" s="91">
        <v>200</v>
      </c>
      <c r="F601" s="92"/>
    </row>
    <row r="602" spans="1:6" x14ac:dyDescent="0.2">
      <c r="A602" s="107" t="s">
        <v>715</v>
      </c>
      <c r="B602" s="108"/>
      <c r="C602" s="95">
        <v>560</v>
      </c>
      <c r="D602" s="96">
        <v>900</v>
      </c>
      <c r="E602" s="96">
        <f>SUM(E603:E606)</f>
        <v>900</v>
      </c>
      <c r="F602" s="97"/>
    </row>
    <row r="603" spans="1:6" x14ac:dyDescent="0.2">
      <c r="A603" s="109"/>
      <c r="B603" s="98" t="s">
        <v>716</v>
      </c>
      <c r="C603" s="90"/>
      <c r="D603" s="91">
        <v>150</v>
      </c>
      <c r="E603" s="91">
        <v>150</v>
      </c>
      <c r="F603" s="92"/>
    </row>
    <row r="604" spans="1:6" x14ac:dyDescent="0.2">
      <c r="A604" s="51"/>
      <c r="B604" s="98" t="s">
        <v>717</v>
      </c>
      <c r="C604" s="90"/>
      <c r="D604" s="91">
        <v>300</v>
      </c>
      <c r="E604" s="91">
        <v>300</v>
      </c>
      <c r="F604" s="92"/>
    </row>
    <row r="605" spans="1:6" x14ac:dyDescent="0.2">
      <c r="A605" s="51"/>
      <c r="B605" s="98" t="s">
        <v>718</v>
      </c>
      <c r="C605" s="90"/>
      <c r="D605" s="91">
        <v>300</v>
      </c>
      <c r="E605" s="91">
        <v>300</v>
      </c>
      <c r="F605" s="92"/>
    </row>
    <row r="606" spans="1:6" x14ac:dyDescent="0.2">
      <c r="A606" s="51"/>
      <c r="B606" s="98" t="s">
        <v>617</v>
      </c>
      <c r="C606" s="90"/>
      <c r="D606" s="91">
        <v>150</v>
      </c>
      <c r="E606" s="91">
        <v>150</v>
      </c>
      <c r="F606" s="92"/>
    </row>
    <row r="607" spans="1:6" x14ac:dyDescent="0.2">
      <c r="A607" s="114" t="s">
        <v>719</v>
      </c>
      <c r="B607" s="115"/>
      <c r="C607" s="116">
        <f>SUM(C539,C532,C524,C521,C515,C510,C508,C505,C501,C493,C481,C476,C470,C463,C459,C455,C449,C440,C431,C425,C419,C415,C400,C393,C387,C370,C363,C357,C346,C341,C336,C329,C301,C298,C295,C293,C272,C264,C259,C244,C238,C234,C229,C223,C214,C208,C205,C198,C192,C186,C172,C160,C157,C149,C144,C140,C128,C122,C117,C109,C102,C94,C91,C89,C83,C78,C73,C66,C57,C54,C42,C36,C28,C20,C15,C12,C9,C2,C551,C577,C587,C590,C602)</f>
        <v>721390.04999999993</v>
      </c>
      <c r="D607" s="116">
        <f>SUM(D539,D532,D524,D521,D515,D510,D508,D505,D501,D493,D481,D476,D470,D463,D459,D455,D449,D440,D431,D425,D419,D415,D400,D393,D387,D370,D363,D357,D346,D341,D336,D329,D301,D298,D295,D293,D272,D264,D259,D244,D238,D234,D229,D223,D214,D208,D205,D198,D192,D186,D172,D160,D157,D149,D144,D140,D128,D122,D117,D109,D102,D94,D91,D89,D83,D78,D73,D66,D57,D54,D42,D36,D28,D20,D15,D12,D9,D2,D545,D551,D582,D587,D590,D598,D602)</f>
        <v>987420.8899999999</v>
      </c>
      <c r="E607" s="116">
        <f>SUM(E539,E532,E524,E521,E515,E510,E508,E505,E501,E493,E481,E476,E470,E463,E459,E455,E449,E440,E431,E425,E419,E415,E400,E393,E387,E370,E363,E357,E346,E341,E336,E329,E301,E298,E295,E293,E272,E264,E259,E244,E238,E234,E229,E223,E214,E208,E205,E198,E192,E186,E172,E160,E157,E149,E144,E140,E128,E122,E117,E109,E102,E94,E91,E89,E83,E78,E73,E66,E57,E54,E42,E36,E28,E20,E15,E12,E9,E2,E545,E577,E551,E582,E587,E590,E598,E602)</f>
        <v>1024959.2099999998</v>
      </c>
      <c r="F607" s="116">
        <f>SUM(F539,F532,F524,F521,F515,F510,F508,F505,F501,F493,F481,F476,F470,F463,F459,F455,F449,F440,F431,F425,F419,F415,F400,F393,F387,F370,F363,F357,F346,F341,F336,F329,F301,F298,F295,F293,F272,F264,F259,F244,F238,F234,F229,F223,F214,F208,F205,F198,F192,F186,F172,F160,F157,F149,F144,F140,F128,F122,F117,F109,F102,F94,F91,F89,F83,F78,F73,F66,F57,F54,F42,F36,F28,F20,F15,F12,F9,F2)</f>
        <v>38833.32</v>
      </c>
    </row>
    <row r="608" spans="1:6" ht="18.75" x14ac:dyDescent="0.25">
      <c r="A608" s="35"/>
    </row>
    <row r="609" spans="1:5" x14ac:dyDescent="0.2">
      <c r="A609" s="109"/>
      <c r="B609" s="111"/>
      <c r="C609" s="112"/>
      <c r="D609" s="34"/>
      <c r="E609" s="112"/>
    </row>
    <row r="610" spans="1:5" x14ac:dyDescent="0.2">
      <c r="A610" s="109"/>
      <c r="B610" s="111"/>
      <c r="C610" s="112"/>
      <c r="D610" s="34"/>
      <c r="E610" s="112"/>
    </row>
    <row r="611" spans="1:5" x14ac:dyDescent="0.2">
      <c r="A611" s="109"/>
      <c r="B611" s="111"/>
      <c r="C611" s="112"/>
      <c r="D611" s="34"/>
      <c r="E611" s="112"/>
    </row>
    <row r="612" spans="1:5" x14ac:dyDescent="0.2">
      <c r="A612" s="109"/>
      <c r="B612" s="111"/>
      <c r="C612" s="112"/>
      <c r="D612" s="34"/>
      <c r="E612" s="112"/>
    </row>
    <row r="613" spans="1:5" x14ac:dyDescent="0.2">
      <c r="A613" s="109"/>
      <c r="B613" s="111">
        <f>E607+1646691.35</f>
        <v>2671650.56</v>
      </c>
      <c r="C613" s="112"/>
      <c r="D613" s="34"/>
      <c r="E613" s="112"/>
    </row>
    <row r="614" spans="1:5" x14ac:dyDescent="0.2">
      <c r="A614" s="109"/>
      <c r="B614" s="111">
        <f>B612-B613</f>
        <v>-2671650.56</v>
      </c>
      <c r="C614" s="112"/>
      <c r="D614" s="34"/>
      <c r="E614" s="112"/>
    </row>
    <row r="615" spans="1:5" x14ac:dyDescent="0.2">
      <c r="A615" s="109"/>
      <c r="B615" s="111"/>
      <c r="C615" s="112"/>
      <c r="D615" s="34"/>
      <c r="E615" s="112"/>
    </row>
    <row r="616" spans="1:5" x14ac:dyDescent="0.2">
      <c r="A616" s="33"/>
      <c r="E616" s="3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Internal Budget</vt:lpstr>
      <vt:lpstr>External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Salazar, Samuel</cp:lastModifiedBy>
  <cp:revision/>
  <dcterms:created xsi:type="dcterms:W3CDTF">2017-03-24T15:43:42Z</dcterms:created>
  <dcterms:modified xsi:type="dcterms:W3CDTF">2020-04-01T19:43:11Z</dcterms:modified>
  <cp:category/>
  <cp:contentStatus/>
</cp:coreProperties>
</file>